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015" windowHeight="10680"/>
  </bookViews>
  <sheets>
    <sheet name="2020 год" sheetId="1" r:id="rId1"/>
  </sheets>
  <externalReferences>
    <externalReference r:id="rId2"/>
  </externalReferences>
  <definedNames>
    <definedName name="Excel_BuiltIn__FilterDatabase_1" localSheetId="0">'2020 год'!#REF!</definedName>
    <definedName name="Excel_BuiltIn__FilterDatabase_1">'[1]Для сайта 2013'!#REF!</definedName>
    <definedName name="Excel_BuiltIn__FilterDatabase_10" localSheetId="0">#REF!</definedName>
    <definedName name="Excel_BuiltIn__FilterDatabase_10">#REF!</definedName>
    <definedName name="Excel_BuiltIn__FilterDatabase_11" localSheetId="0">#REF!</definedName>
    <definedName name="Excel_BuiltIn__FilterDatabase_11">#REF!</definedName>
    <definedName name="Excel_BuiltIn__FilterDatabase_12" localSheetId="0">#REF!</definedName>
    <definedName name="Excel_BuiltIn__FilterDatabase_12">#REF!</definedName>
    <definedName name="Excel_BuiltIn__FilterDatabase_13" localSheetId="0">#REF!</definedName>
    <definedName name="Excel_BuiltIn__FilterDatabase_13">#REF!</definedName>
    <definedName name="Excel_BuiltIn__FilterDatabase_14" localSheetId="0">#REF!</definedName>
    <definedName name="Excel_BuiltIn__FilterDatabase_14">#REF!</definedName>
    <definedName name="Excel_BuiltIn__FilterDatabase_15" localSheetId="0">#REF!</definedName>
    <definedName name="Excel_BuiltIn__FilterDatabase_15">#REF!</definedName>
    <definedName name="Excel_BuiltIn__FilterDatabase_16" localSheetId="0">#REF!</definedName>
    <definedName name="Excel_BuiltIn__FilterDatabase_16">#REF!</definedName>
    <definedName name="Excel_BuiltIn__FilterDatabase_17" localSheetId="0">#REF!</definedName>
    <definedName name="Excel_BuiltIn__FilterDatabase_17">#REF!</definedName>
    <definedName name="Excel_BuiltIn__FilterDatabase_18" localSheetId="0">#REF!</definedName>
    <definedName name="Excel_BuiltIn__FilterDatabase_18">#REF!</definedName>
    <definedName name="Excel_BuiltIn__FilterDatabase_19" localSheetId="0">#REF!</definedName>
    <definedName name="Excel_BuiltIn__FilterDatabase_19">#REF!</definedName>
    <definedName name="Excel_BuiltIn__FilterDatabase_2" localSheetId="0">#REF!</definedName>
    <definedName name="Excel_BuiltIn__FilterDatabase_2">#REF!</definedName>
    <definedName name="Excel_BuiltIn__FilterDatabase_20" localSheetId="0">#REF!</definedName>
    <definedName name="Excel_BuiltIn__FilterDatabase_20">#REF!</definedName>
    <definedName name="Excel_BuiltIn__FilterDatabase_21" localSheetId="0">#REF!</definedName>
    <definedName name="Excel_BuiltIn__FilterDatabase_21">#REF!</definedName>
    <definedName name="Excel_BuiltIn__FilterDatabase_22" localSheetId="0">#REF!</definedName>
    <definedName name="Excel_BuiltIn__FilterDatabase_22">#REF!</definedName>
    <definedName name="Excel_BuiltIn__FilterDatabase_23" localSheetId="0">#REF!</definedName>
    <definedName name="Excel_BuiltIn__FilterDatabase_23">#REF!</definedName>
    <definedName name="Excel_BuiltIn__FilterDatabase_24" localSheetId="0">#REF!</definedName>
    <definedName name="Excel_BuiltIn__FilterDatabase_24">#REF!</definedName>
    <definedName name="Excel_BuiltIn__FilterDatabase_25" localSheetId="0">#REF!</definedName>
    <definedName name="Excel_BuiltIn__FilterDatabase_25">#REF!</definedName>
    <definedName name="Excel_BuiltIn__FilterDatabase_26" localSheetId="0">#REF!</definedName>
    <definedName name="Excel_BuiltIn__FilterDatabase_26">#REF!</definedName>
    <definedName name="Excel_BuiltIn__FilterDatabase_27" localSheetId="0">#REF!</definedName>
    <definedName name="Excel_BuiltIn__FilterDatabase_27">#REF!</definedName>
    <definedName name="Excel_BuiltIn__FilterDatabase_28" localSheetId="0">#REF!</definedName>
    <definedName name="Excel_BuiltIn__FilterDatabase_28">#REF!</definedName>
    <definedName name="Excel_BuiltIn__FilterDatabase_29" localSheetId="0">#REF!</definedName>
    <definedName name="Excel_BuiltIn__FilterDatabase_29">#REF!</definedName>
    <definedName name="Excel_BuiltIn__FilterDatabase_3" localSheetId="0">#REF!</definedName>
    <definedName name="Excel_BuiltIn__FilterDatabase_3">#REF!</definedName>
    <definedName name="Excel_BuiltIn__FilterDatabase_30" localSheetId="0">#REF!</definedName>
    <definedName name="Excel_BuiltIn__FilterDatabase_30">#REF!</definedName>
    <definedName name="Excel_BuiltIn__FilterDatabase_31" localSheetId="0">#REF!</definedName>
    <definedName name="Excel_BuiltIn__FilterDatabase_31">#REF!</definedName>
    <definedName name="Excel_BuiltIn__FilterDatabase_32" localSheetId="0">#REF!</definedName>
    <definedName name="Excel_BuiltIn__FilterDatabase_32">#REF!</definedName>
    <definedName name="Excel_BuiltIn__FilterDatabase_33" localSheetId="0">#REF!</definedName>
    <definedName name="Excel_BuiltIn__FilterDatabase_33">#REF!</definedName>
    <definedName name="Excel_BuiltIn__FilterDatabase_34" localSheetId="0">#REF!</definedName>
    <definedName name="Excel_BuiltIn__FilterDatabase_34">#REF!</definedName>
    <definedName name="Excel_BuiltIn__FilterDatabase_35" localSheetId="0">#REF!</definedName>
    <definedName name="Excel_BuiltIn__FilterDatabase_35">#REF!</definedName>
    <definedName name="Excel_BuiltIn__FilterDatabase_36" localSheetId="0">#REF!</definedName>
    <definedName name="Excel_BuiltIn__FilterDatabase_36">#REF!</definedName>
    <definedName name="Excel_BuiltIn__FilterDatabase_37" localSheetId="0">#REF!</definedName>
    <definedName name="Excel_BuiltIn__FilterDatabase_37">#REF!</definedName>
    <definedName name="Excel_BuiltIn__FilterDatabase_38" localSheetId="0">#REF!</definedName>
    <definedName name="Excel_BuiltIn__FilterDatabase_38">#REF!</definedName>
    <definedName name="Excel_BuiltIn__FilterDatabase_39" localSheetId="0">#REF!</definedName>
    <definedName name="Excel_BuiltIn__FilterDatabase_39">#REF!</definedName>
    <definedName name="Excel_BuiltIn__FilterDatabase_4" localSheetId="0">#REF!</definedName>
    <definedName name="Excel_BuiltIn__FilterDatabase_4">#REF!</definedName>
    <definedName name="Excel_BuiltIn__FilterDatabase_40" localSheetId="0">#REF!</definedName>
    <definedName name="Excel_BuiltIn__FilterDatabase_40">#REF!</definedName>
    <definedName name="Excel_BuiltIn__FilterDatabase_41" localSheetId="0">#REF!</definedName>
    <definedName name="Excel_BuiltIn__FilterDatabase_41">#REF!</definedName>
    <definedName name="Excel_BuiltIn__FilterDatabase_42" localSheetId="0">#REF!</definedName>
    <definedName name="Excel_BuiltIn__FilterDatabase_42">#REF!</definedName>
    <definedName name="Excel_BuiltIn__FilterDatabase_43" localSheetId="0">#REF!</definedName>
    <definedName name="Excel_BuiltIn__FilterDatabase_43">#REF!</definedName>
    <definedName name="Excel_BuiltIn__FilterDatabase_44" localSheetId="0">#REF!</definedName>
    <definedName name="Excel_BuiltIn__FilterDatabase_44">#REF!</definedName>
    <definedName name="Excel_BuiltIn__FilterDatabase_45" localSheetId="0">#REF!</definedName>
    <definedName name="Excel_BuiltIn__FilterDatabase_45">#REF!</definedName>
    <definedName name="Excel_BuiltIn__FilterDatabase_46" localSheetId="0">#REF!</definedName>
    <definedName name="Excel_BuiltIn__FilterDatabase_46">#REF!</definedName>
    <definedName name="Excel_BuiltIn__FilterDatabase_47" localSheetId="0">#REF!</definedName>
    <definedName name="Excel_BuiltIn__FilterDatabase_47">#REF!</definedName>
    <definedName name="Excel_BuiltIn__FilterDatabase_5" localSheetId="0">#REF!</definedName>
    <definedName name="Excel_BuiltIn__FilterDatabase_5">#REF!</definedName>
    <definedName name="Excel_BuiltIn__FilterDatabase_6" localSheetId="0">#REF!</definedName>
    <definedName name="Excel_BuiltIn__FilterDatabase_6">#REF!</definedName>
    <definedName name="Excel_BuiltIn__FilterDatabase_7" localSheetId="0">#REF!</definedName>
    <definedName name="Excel_BuiltIn__FilterDatabase_7">#REF!</definedName>
    <definedName name="Excel_BuiltIn__FilterDatabase_8" localSheetId="0">#REF!</definedName>
    <definedName name="Excel_BuiltIn__FilterDatabase_8">#REF!</definedName>
    <definedName name="Excel_BuiltIn__FilterDatabase_9" localSheetId="0">#REF!</definedName>
    <definedName name="Excel_BuiltIn__FilterDatabase_9">#REF!</definedName>
    <definedName name="_xlnm.Print_Area" localSheetId="0">'2020 год'!$A$1:$U$56</definedName>
  </definedNames>
  <calcPr calcId="125725"/>
</workbook>
</file>

<file path=xl/calcChain.xml><?xml version="1.0" encoding="utf-8"?>
<calcChain xmlns="http://schemas.openxmlformats.org/spreadsheetml/2006/main">
  <c r="F43" i="1"/>
  <c r="K42"/>
  <c r="F47"/>
  <c r="J45"/>
  <c r="D45"/>
  <c r="J44"/>
  <c r="F44"/>
  <c r="F41"/>
  <c r="J39"/>
  <c r="F39"/>
  <c r="J37"/>
  <c r="G37"/>
  <c r="F37"/>
  <c r="K37" s="1"/>
  <c r="F24"/>
  <c r="F23"/>
  <c r="F22"/>
  <c r="K22" s="1"/>
  <c r="J19"/>
  <c r="K19" s="1"/>
  <c r="I19"/>
  <c r="J18"/>
  <c r="K18" s="1"/>
  <c r="I18"/>
  <c r="F16"/>
  <c r="F15"/>
  <c r="J14"/>
  <c r="K14" s="1"/>
  <c r="I14"/>
  <c r="M13"/>
  <c r="H13"/>
  <c r="F13"/>
  <c r="R12"/>
  <c r="Q12" s="1"/>
  <c r="Q11"/>
  <c r="Q10"/>
  <c r="M9"/>
  <c r="F9"/>
  <c r="K39" l="1"/>
  <c r="G53"/>
  <c r="I53" s="1"/>
  <c r="G12"/>
  <c r="J12" s="1"/>
  <c r="K12" s="1"/>
  <c r="G11"/>
  <c r="J11" s="1"/>
  <c r="K11" s="1"/>
  <c r="G10"/>
  <c r="I10" s="1"/>
  <c r="K44"/>
  <c r="J53"/>
  <c r="K53" s="1"/>
  <c r="I11"/>
  <c r="I12"/>
  <c r="G21"/>
  <c r="G22"/>
  <c r="I22" s="1"/>
  <c r="G52"/>
  <c r="J10" l="1"/>
  <c r="K10" s="1"/>
  <c r="J52"/>
  <c r="K52" s="1"/>
  <c r="I52"/>
  <c r="G9"/>
  <c r="I9"/>
  <c r="I21"/>
  <c r="I13" s="1"/>
  <c r="J21"/>
  <c r="G13"/>
  <c r="J9" l="1"/>
  <c r="K21"/>
  <c r="J13"/>
</calcChain>
</file>

<file path=xl/comments1.xml><?xml version="1.0" encoding="utf-8"?>
<comments xmlns="http://schemas.openxmlformats.org/spreadsheetml/2006/main">
  <authors>
    <author>USNCOMPUTERS</author>
  </authors>
  <commentList>
    <comment ref="E11" authorId="0">
      <text>
        <r>
          <rPr>
            <b/>
            <sz val="8"/>
            <color indexed="81"/>
            <rFont val="Tahoma"/>
            <family val="2"/>
            <charset val="204"/>
          </rPr>
          <t>с НДС по смете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5" authorId="0">
      <text>
        <r>
          <rPr>
            <sz val="8"/>
            <color indexed="81"/>
            <rFont val="Tahoma"/>
            <family val="2"/>
            <charset val="204"/>
          </rPr>
          <t xml:space="preserve">без НДС Калькуляция
</t>
        </r>
      </text>
    </comment>
    <comment ref="E16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8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9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21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</text>
    </comment>
    <comment ref="E40" authorId="0">
      <text>
        <r>
          <rPr>
            <b/>
            <sz val="8"/>
            <color indexed="81"/>
            <rFont val="Tahoma"/>
            <family val="2"/>
            <charset val="204"/>
          </rPr>
          <t>USNCOMPUTERS:</t>
        </r>
        <r>
          <rPr>
            <sz val="8"/>
            <color indexed="81"/>
            <rFont val="Tahoma"/>
            <family val="2"/>
            <charset val="204"/>
          </rPr>
          <t xml:space="preserve">
Сумма калькуляций №69, 70, 71, 72, 75</t>
        </r>
      </text>
    </comment>
    <comment ref="E42" authorId="0">
      <text>
        <r>
          <rPr>
            <b/>
            <sz val="8"/>
            <color indexed="81"/>
            <rFont val="Tahoma"/>
            <family val="2"/>
            <charset val="204"/>
          </rPr>
          <t>с НДС смета</t>
        </r>
      </text>
    </comment>
    <comment ref="E53" authorId="0">
      <text>
        <r>
          <rPr>
            <b/>
            <sz val="8"/>
            <color indexed="81"/>
            <rFont val="Tahoma"/>
            <family val="2"/>
            <charset val="204"/>
          </rPr>
          <t>с НДС прайс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<sst xmlns="http://schemas.openxmlformats.org/spreadsheetml/2006/main" count="228" uniqueCount="140">
  <si>
    <t xml:space="preserve"> Мероприятия по повышению энергетической эффективности при передаче электрической энергии</t>
  </si>
  <si>
    <t>№ п\п</t>
  </si>
  <si>
    <t>Программные мероприятия</t>
  </si>
  <si>
    <t>Единица измерения</t>
  </si>
  <si>
    <t>Кол-во</t>
  </si>
  <si>
    <t>Стоимость единицы, 
руб.</t>
  </si>
  <si>
    <t>ВСЕГО
объем затрат,
руб.</t>
  </si>
  <si>
    <t>Годовое снижение потерь от внедрения мероприятий</t>
  </si>
  <si>
    <t>Экономический эффект за год, 
руб.</t>
  </si>
  <si>
    <t>Срок окупаемости</t>
  </si>
  <si>
    <t>Ответств. служба</t>
  </si>
  <si>
    <t>коэф эффекта</t>
  </si>
  <si>
    <t>Планируемые мероприятия по повышению энергоэффективности деятельности по передаче электроэнергии</t>
  </si>
  <si>
    <t>Ожидаемый эффект от мероприятий</t>
  </si>
  <si>
    <t>Источник финансирования</t>
  </si>
  <si>
    <t>кВтч</t>
  </si>
  <si>
    <t>%</t>
  </si>
  <si>
    <t>Технические мероприятия</t>
  </si>
  <si>
    <t>1.1</t>
  </si>
  <si>
    <t>шт</t>
  </si>
  <si>
    <t>Тарифные средства</t>
  </si>
  <si>
    <t>1.2</t>
  </si>
  <si>
    <t>ОРС</t>
  </si>
  <si>
    <t>1.3</t>
  </si>
  <si>
    <t>Выравнивание нагрузок фаз в электросетях 0,4 кВ</t>
  </si>
  <si>
    <t>ОРС, ПТО</t>
  </si>
  <si>
    <t>Переключение  потребителей на менее загруженные фазы</t>
  </si>
  <si>
    <t>Снижение технических потерь в перегруженных проводах и снижение потерь на трансформаторах, связанных с неравномерностью нагрузок, и, как следствие, уравнительных токов внутри трансформаторов</t>
  </si>
  <si>
    <t>Замена проводов на перегруженных линиях 0,4 кВ</t>
  </si>
  <si>
    <t>км</t>
  </si>
  <si>
    <t>Замена проводов на большее сечение</t>
  </si>
  <si>
    <t>Снижение потерь в линиях электропередач и уменьшение падения напряжения в линиях</t>
  </si>
  <si>
    <t>Оптимизация нагрузки электросетей за счет строительства: 
ВЛЗ 6-10 кВ, ВЛИ 0,4 кВ, КТП 6-10/0,4 кВ.</t>
  </si>
  <si>
    <t>Строительство новых линий электропередач, КТП</t>
  </si>
  <si>
    <t>Снижение технических потерь,  аварийности и повышение качества поставляемой электроэнергии.</t>
  </si>
  <si>
    <t>Мероприятия по совершенствованию систем учета электроэнергии</t>
  </si>
  <si>
    <t>2.1</t>
  </si>
  <si>
    <t>УТЭ</t>
  </si>
  <si>
    <t>Своевременное выявление фактов нарушений и причин недоучета объемов э/энергии</t>
  </si>
  <si>
    <t>2.3.1</t>
  </si>
  <si>
    <t>актов снятия показаний узлов учета э/э</t>
  </si>
  <si>
    <t>2.3.2</t>
  </si>
  <si>
    <t>актов проверки узлов учета э/э</t>
  </si>
  <si>
    <t>2.2</t>
  </si>
  <si>
    <t>2.3</t>
  </si>
  <si>
    <t>Проведение периодических проверок приборов учета электрической энергии Потребителей (юридических лиц) на предмет их исправной работы и снятия показаний</t>
  </si>
  <si>
    <t>Составление и анализ небалансов электрической энергии по              ТП 6-10/0,4кВ</t>
  </si>
  <si>
    <t xml:space="preserve">Своевременное выявление небалансов </t>
  </si>
  <si>
    <t>Устранение причин небалансов</t>
  </si>
  <si>
    <t>2.10.1</t>
  </si>
  <si>
    <t>Установка приборов учета электрической энергии на ТП 6-10/0,4кВ                               (РЭС Николаевского р-на - 26 т.у.)</t>
  </si>
  <si>
    <t>2.10.2</t>
  </si>
  <si>
    <t>Установка общедомовых приборов учета (РЭС Николаевского р-на - 53 т.у)</t>
  </si>
  <si>
    <t xml:space="preserve">Годовая экономия ТЭР </t>
  </si>
  <si>
    <t>Планируемые мероприятия по повышению эффективности использования ресурсов</t>
  </si>
  <si>
    <t>Ресурсосберегающие мероприятия</t>
  </si>
  <si>
    <t>ОМТС</t>
  </si>
  <si>
    <t>3.2</t>
  </si>
  <si>
    <t>По тепловой энергии:</t>
  </si>
  <si>
    <t>Гкал</t>
  </si>
  <si>
    <t>Ревизия инженерных систем</t>
  </si>
  <si>
    <t>Повышение эффективности работы отопительной системы</t>
  </si>
  <si>
    <t>3.3</t>
  </si>
  <si>
    <t>По воде:</t>
  </si>
  <si>
    <t>л</t>
  </si>
  <si>
    <t>Ремонт кранов, гибких подводок, набивка сальников, регулировка смывных бачков</t>
  </si>
  <si>
    <t>Снижение потерь холодной воды</t>
  </si>
  <si>
    <t>3.3.2</t>
  </si>
  <si>
    <t>Размещение в сан.узлах и МОП воды табличек указывающих на снижение потребления</t>
  </si>
  <si>
    <t xml:space="preserve">Размещение табличек </t>
  </si>
  <si>
    <t>Уменьшение потребления холодной воды</t>
  </si>
  <si>
    <t>3.4</t>
  </si>
  <si>
    <t>По природному газу:</t>
  </si>
  <si>
    <t>куб.м</t>
  </si>
  <si>
    <t>Содержание в чистоте наружных и внутренних поверхностей нагрева котлов</t>
  </si>
  <si>
    <t>Периодический ремонт котла</t>
  </si>
  <si>
    <t>Повышение эффективности использования природного газа</t>
  </si>
  <si>
    <t>По моторным топливам:</t>
  </si>
  <si>
    <t>ОГМ</t>
  </si>
  <si>
    <t>Сезонное техническое обслуживание автотранспорта и регулировка топливной системы и системы зажигания автомобилей</t>
  </si>
  <si>
    <t>Уменьшение расхода ГСМ</t>
  </si>
  <si>
    <t xml:space="preserve">   -бензин</t>
  </si>
  <si>
    <t xml:space="preserve">   -дизельное топливо</t>
  </si>
  <si>
    <t>Замена зимней и изношенной авторезины</t>
  </si>
  <si>
    <t>Организационные мероприятия Программы энергосбережения.</t>
  </si>
  <si>
    <t xml:space="preserve">Планируемые мероприятия </t>
  </si>
  <si>
    <t>4.1</t>
  </si>
  <si>
    <t>Повышение уровня профессионализма персонала</t>
  </si>
  <si>
    <t>4.2</t>
  </si>
  <si>
    <t xml:space="preserve">Взаимодействие со СМИ </t>
  </si>
  <si>
    <t>Публикации статей в газетах</t>
  </si>
  <si>
    <t>Пропаганда и популяризация энергосбережения</t>
  </si>
  <si>
    <t>Внедрение АСКУЭ</t>
  </si>
  <si>
    <t>Проведение обучения персонала РЭС</t>
  </si>
  <si>
    <t>Автоматизированный сбор, ведение и хранение базы данных потребления электроэнергии по контролируемым точкам учета</t>
  </si>
  <si>
    <t>Ликвидация воздушных пробок в системе отопления, уплотнение сгонов с применением льняной пряди или асбестового шнура, набивка сальников</t>
  </si>
  <si>
    <t>Выполнение работ по техническому обслуживанию и ремонту автотранспорта</t>
  </si>
  <si>
    <t xml:space="preserve"> Мероприятия по повышению  эффективности использования ресурсов</t>
  </si>
  <si>
    <t>Обучение персонала РЭС</t>
  </si>
  <si>
    <t>3.5</t>
  </si>
  <si>
    <t>3.5.1</t>
  </si>
  <si>
    <t>3.5.2</t>
  </si>
  <si>
    <t>2.5</t>
  </si>
  <si>
    <t>Программа энергосбережения АО "Ульяновская сетевая компания" 2020 год</t>
  </si>
  <si>
    <t>Модернизация программного продукта, обеспечивающего автоматизацию процесса регистрации и учета электрической энергии</t>
  </si>
  <si>
    <t>По электроэнергии:</t>
  </si>
  <si>
    <t>Замена светильников на светодиодные</t>
  </si>
  <si>
    <t>Замена ламп освещения на светодиодные лампы</t>
  </si>
  <si>
    <t>Периодическая проверка правильности работы узлов учета э/э собственников ИЖД</t>
  </si>
  <si>
    <t>Съём показаний приборов учета э/э собственников ИЖД</t>
  </si>
  <si>
    <t>Проверка правильности работы узлов учета собственников ИЖД</t>
  </si>
  <si>
    <t>Организация перекрестных рейдов по выявлению коммерческих потерь</t>
  </si>
  <si>
    <t xml:space="preserve">Выявление скрытых фактов нарушений, стимулирование потребителей к своевременной оплате э/э, выявление недоплаты за потребленную э/э </t>
  </si>
  <si>
    <t xml:space="preserve">Исключение искажения данных при определении объемов электропотребления </t>
  </si>
  <si>
    <t>Проведение периодических проверок правильности работы узлов технического учета</t>
  </si>
  <si>
    <t xml:space="preserve">Проверка правильности работы узлов технического учета на трансформаторных подстанциях </t>
  </si>
  <si>
    <t>Выявление нарушений работы узлов тезнического учета с целью устранения небалансов на ТП</t>
  </si>
  <si>
    <t>Установка выносных приборов учета э/э проблемным потребителям ИЖС</t>
  </si>
  <si>
    <t xml:space="preserve">Установка выносных приборов учета э/э потребителям с чердачными водами </t>
  </si>
  <si>
    <t>Организация высоковольтного учета</t>
  </si>
  <si>
    <t>Позволяет автоматизировать режим подсчета объема электрической энергии</t>
  </si>
  <si>
    <t>Модернизация программного продукта Electro</t>
  </si>
  <si>
    <t xml:space="preserve">Монтаж приборов учета э/э на внешнюю стену зданий ИЖС </t>
  </si>
  <si>
    <t>Пресечение хищений электроэнергии путем несанкционированного подключения к линии минуя прибор учёта</t>
  </si>
  <si>
    <t>Использование ИПУЭ позволит удалённо контролировать объем потребления электрической энергии неблагонадёжных потребителей</t>
  </si>
  <si>
    <t xml:space="preserve">Установка высоковольтных интеллектуальных приборов учёта электроэнергии (ИПУЭ) потребителям, имеющим технологическое присоединение к электрическим сетям АО «УСК»  по 10кВ </t>
  </si>
  <si>
    <t>Инвестиционные средства</t>
  </si>
  <si>
    <t>Установка приборов учета на ИЖД, объекты юридических лиц, трансформаторные подстанции</t>
  </si>
  <si>
    <t>2.4</t>
  </si>
  <si>
    <t>2.6</t>
  </si>
  <si>
    <t>2.7</t>
  </si>
  <si>
    <t>2.8</t>
  </si>
  <si>
    <t>2.9</t>
  </si>
  <si>
    <t>2.10</t>
  </si>
  <si>
    <t>2.11</t>
  </si>
  <si>
    <t>3.1</t>
  </si>
  <si>
    <t>Замена светильников на светодиодные, замена ламп освещения на светодиодные лампы</t>
  </si>
  <si>
    <t xml:space="preserve">Снижение затрат на использование электрической энергии для собственных нужд </t>
  </si>
  <si>
    <t xml:space="preserve">Проверка правильности работы узлов учета потребителей и трансформаторных подстанций, проверка целостности вводов, осмотр линий ВЛ-0,4 кВ </t>
  </si>
  <si>
    <t xml:space="preserve">Проверка правильности работы узлов учета потребителей-юридических лиц 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</si>
</sst>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#,##0.000"/>
    <numFmt numFmtId="167" formatCode="#,##0.00_р_."/>
  </numFmts>
  <fonts count="14">
    <font>
      <sz val="10"/>
      <name val="Arial Cyr"/>
      <family val="2"/>
      <charset val="204"/>
    </font>
    <font>
      <sz val="16"/>
      <name val="Arial Cyr"/>
      <family val="2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name val="Arial Cyr"/>
      <family val="2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b/>
      <sz val="10"/>
      <name val="Arial Cyr"/>
      <family val="2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E5E0E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9" fontId="11" fillId="0" borderId="0" applyFill="0" applyBorder="0" applyAlignment="0" applyProtection="0"/>
    <xf numFmtId="0" fontId="6" fillId="0" borderId="0"/>
  </cellStyleXfs>
  <cellXfs count="218">
    <xf numFmtId="0" fontId="0" fillId="0" borderId="0" xfId="0"/>
    <xf numFmtId="0" fontId="0" fillId="0" borderId="0" xfId="0" applyFont="1" applyFill="1" applyAlignment="1">
      <alignment horizontal="center" vertical="center"/>
    </xf>
    <xf numFmtId="3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66" fontId="9" fillId="0" borderId="20" xfId="2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 wrapText="1"/>
    </xf>
    <xf numFmtId="4" fontId="9" fillId="0" borderId="0" xfId="2" applyNumberFormat="1" applyFont="1" applyFill="1" applyBorder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 vertical="center" wrapText="1"/>
    </xf>
    <xf numFmtId="10" fontId="9" fillId="0" borderId="0" xfId="2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6" fontId="9" fillId="0" borderId="0" xfId="2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left" vertical="center" wrapText="1" indent="3"/>
    </xf>
    <xf numFmtId="0" fontId="9" fillId="0" borderId="11" xfId="0" applyFont="1" applyBorder="1" applyAlignment="1">
      <alignment vertical="center" wrapText="1"/>
    </xf>
    <xf numFmtId="167" fontId="9" fillId="0" borderId="5" xfId="2" applyNumberFormat="1" applyFont="1" applyFill="1" applyBorder="1" applyAlignment="1">
      <alignment horizontal="center" vertical="center" wrapText="1"/>
    </xf>
    <xf numFmtId="166" fontId="7" fillId="0" borderId="5" xfId="2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166" fontId="7" fillId="0" borderId="5" xfId="2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66" fontId="9" fillId="0" borderId="5" xfId="2" applyNumberFormat="1" applyFont="1" applyFill="1" applyBorder="1" applyAlignment="1">
      <alignment vertical="center" wrapText="1"/>
    </xf>
    <xf numFmtId="49" fontId="9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center" wrapText="1" indent="3"/>
    </xf>
    <xf numFmtId="0" fontId="0" fillId="0" borderId="0" xfId="0" applyFill="1" applyAlignment="1">
      <alignment horizontal="center" vertical="center"/>
    </xf>
    <xf numFmtId="4" fontId="10" fillId="0" borderId="8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49" fontId="7" fillId="0" borderId="5" xfId="2" applyNumberFormat="1" applyFont="1" applyFill="1" applyBorder="1" applyAlignment="1">
      <alignment horizontal="center" vertical="center" wrapText="1"/>
    </xf>
    <xf numFmtId="4" fontId="9" fillId="0" borderId="5" xfId="2" applyNumberFormat="1" applyFont="1" applyFill="1" applyBorder="1" applyAlignment="1">
      <alignment horizontal="center" vertical="center" wrapText="1"/>
    </xf>
    <xf numFmtId="49" fontId="7" fillId="0" borderId="4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>
      <alignment horizontal="center" vertical="center" wrapText="1"/>
    </xf>
    <xf numFmtId="4" fontId="9" fillId="0" borderId="11" xfId="2" applyNumberFormat="1" applyFont="1" applyFill="1" applyBorder="1" applyAlignment="1">
      <alignment horizontal="center" vertical="center" wrapText="1"/>
    </xf>
    <xf numFmtId="4" fontId="7" fillId="0" borderId="5" xfId="2" applyNumberFormat="1" applyFont="1" applyFill="1" applyBorder="1" applyAlignment="1">
      <alignment horizontal="center" vertical="center" wrapText="1"/>
    </xf>
    <xf numFmtId="10" fontId="9" fillId="0" borderId="5" xfId="2" applyNumberFormat="1" applyFont="1" applyFill="1" applyBorder="1" applyAlignment="1">
      <alignment horizontal="center" vertical="center" wrapText="1"/>
    </xf>
    <xf numFmtId="10" fontId="9" fillId="0" borderId="11" xfId="2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/>
    </xf>
    <xf numFmtId="165" fontId="9" fillId="0" borderId="11" xfId="0" applyNumberFormat="1" applyFont="1" applyFill="1" applyBorder="1" applyAlignment="1">
      <alignment horizontal="center" vertical="center"/>
    </xf>
    <xf numFmtId="166" fontId="9" fillId="0" borderId="5" xfId="2" applyNumberFormat="1" applyFont="1" applyFill="1" applyBorder="1" applyAlignment="1">
      <alignment horizontal="center" vertical="center" wrapText="1"/>
    </xf>
    <xf numFmtId="166" fontId="9" fillId="0" borderId="11" xfId="2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9" fillId="0" borderId="5" xfId="2" applyNumberFormat="1" applyFont="1" applyFill="1" applyBorder="1" applyAlignment="1">
      <alignment horizontal="center" vertical="center" wrapText="1"/>
    </xf>
    <xf numFmtId="49" fontId="9" fillId="0" borderId="5" xfId="2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/>
    </xf>
    <xf numFmtId="10" fontId="9" fillId="0" borderId="5" xfId="2" applyNumberFormat="1" applyFont="1" applyFill="1" applyBorder="1" applyAlignment="1">
      <alignment horizontal="center" vertical="center" wrapText="1"/>
    </xf>
    <xf numFmtId="4" fontId="9" fillId="0" borderId="5" xfId="2" applyNumberFormat="1" applyFont="1" applyFill="1" applyBorder="1" applyAlignment="1">
      <alignment horizontal="center" vertical="center" wrapText="1"/>
    </xf>
    <xf numFmtId="166" fontId="9" fillId="0" borderId="5" xfId="2" applyNumberFormat="1" applyFont="1" applyFill="1" applyBorder="1" applyAlignment="1">
      <alignment horizontal="center" vertical="center" wrapText="1"/>
    </xf>
    <xf numFmtId="49" fontId="7" fillId="0" borderId="5" xfId="2" applyNumberFormat="1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/>
    </xf>
    <xf numFmtId="10" fontId="10" fillId="0" borderId="0" xfId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left" vertical="center" wrapText="1"/>
    </xf>
    <xf numFmtId="0" fontId="9" fillId="2" borderId="5" xfId="2" applyFont="1" applyFill="1" applyBorder="1" applyAlignment="1">
      <alignment horizontal="left" vertical="center" wrapText="1" indent="3"/>
    </xf>
    <xf numFmtId="0" fontId="9" fillId="2" borderId="4" xfId="2" applyFont="1" applyFill="1" applyBorder="1" applyAlignment="1">
      <alignment horizontal="left" vertical="center" wrapText="1"/>
    </xf>
    <xf numFmtId="0" fontId="9" fillId="2" borderId="5" xfId="2" applyFont="1" applyFill="1" applyBorder="1" applyAlignment="1">
      <alignment vertical="center" wrapText="1"/>
    </xf>
    <xf numFmtId="0" fontId="7" fillId="2" borderId="5" xfId="2" applyFont="1" applyFill="1" applyBorder="1" applyAlignment="1">
      <alignment horizontal="left" vertical="center" wrapText="1" indent="3"/>
    </xf>
    <xf numFmtId="0" fontId="9" fillId="2" borderId="11" xfId="2" applyFont="1" applyFill="1" applyBorder="1" applyAlignment="1">
      <alignment vertical="center" wrapText="1"/>
    </xf>
    <xf numFmtId="0" fontId="0" fillId="3" borderId="0" xfId="0" applyFont="1" applyFill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49" fontId="7" fillId="4" borderId="5" xfId="2" applyNumberFormat="1" applyFont="1" applyFill="1" applyBorder="1" applyAlignment="1">
      <alignment horizontal="center" vertical="center" wrapText="1"/>
    </xf>
    <xf numFmtId="49" fontId="7" fillId="4" borderId="5" xfId="2" applyNumberFormat="1" applyFont="1" applyFill="1" applyBorder="1" applyAlignment="1">
      <alignment vertical="center" wrapText="1"/>
    </xf>
    <xf numFmtId="3" fontId="7" fillId="4" borderId="5" xfId="2" applyNumberFormat="1" applyFont="1" applyFill="1" applyBorder="1" applyAlignment="1">
      <alignment horizontal="center" vertical="center" wrapText="1"/>
    </xf>
    <xf numFmtId="0" fontId="7" fillId="4" borderId="5" xfId="2" applyNumberFormat="1" applyFont="1" applyFill="1" applyBorder="1" applyAlignment="1">
      <alignment horizontal="center" vertical="center" wrapText="1"/>
    </xf>
    <xf numFmtId="4" fontId="7" fillId="4" borderId="5" xfId="2" applyNumberFormat="1" applyFont="1" applyFill="1" applyBorder="1" applyAlignment="1">
      <alignment horizontal="center" vertical="center" wrapText="1"/>
    </xf>
    <xf numFmtId="10" fontId="7" fillId="4" borderId="5" xfId="2" applyNumberFormat="1" applyFont="1" applyFill="1" applyBorder="1" applyAlignment="1">
      <alignment horizontal="center" vertical="center" wrapText="1"/>
    </xf>
    <xf numFmtId="164" fontId="7" fillId="4" borderId="5" xfId="2" applyNumberFormat="1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vertical="center" wrapText="1"/>
    </xf>
    <xf numFmtId="0" fontId="8" fillId="4" borderId="0" xfId="0" applyFont="1" applyFill="1" applyAlignment="1">
      <alignment horizontal="center" vertical="center"/>
    </xf>
    <xf numFmtId="49" fontId="3" fillId="4" borderId="5" xfId="2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/>
    </xf>
    <xf numFmtId="49" fontId="7" fillId="7" borderId="5" xfId="2" applyNumberFormat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/>
    </xf>
    <xf numFmtId="49" fontId="7" fillId="7" borderId="5" xfId="2" applyNumberFormat="1" applyFont="1" applyFill="1" applyBorder="1" applyAlignment="1">
      <alignment vertical="center" wrapText="1"/>
    </xf>
    <xf numFmtId="3" fontId="7" fillId="7" borderId="5" xfId="2" applyNumberFormat="1" applyFont="1" applyFill="1" applyBorder="1" applyAlignment="1">
      <alignment horizontal="center" vertical="center" wrapText="1"/>
    </xf>
    <xf numFmtId="0" fontId="7" fillId="7" borderId="5" xfId="2" applyNumberFormat="1" applyFont="1" applyFill="1" applyBorder="1" applyAlignment="1">
      <alignment horizontal="center" vertical="center" wrapText="1"/>
    </xf>
    <xf numFmtId="4" fontId="7" fillId="7" borderId="5" xfId="2" applyNumberFormat="1" applyFont="1" applyFill="1" applyBorder="1" applyAlignment="1">
      <alignment horizontal="center" vertical="center" wrapText="1"/>
    </xf>
    <xf numFmtId="10" fontId="7" fillId="7" borderId="5" xfId="2" applyNumberFormat="1" applyFont="1" applyFill="1" applyBorder="1" applyAlignment="1">
      <alignment horizontal="center" vertical="center" wrapText="1"/>
    </xf>
    <xf numFmtId="164" fontId="7" fillId="7" borderId="5" xfId="2" applyNumberFormat="1" applyFont="1" applyFill="1" applyBorder="1" applyAlignment="1">
      <alignment horizontal="center" vertical="center" wrapText="1"/>
    </xf>
    <xf numFmtId="0" fontId="7" fillId="7" borderId="5" xfId="2" applyFont="1" applyFill="1" applyBorder="1" applyAlignment="1">
      <alignment vertical="center" wrapText="1"/>
    </xf>
    <xf numFmtId="0" fontId="8" fillId="7" borderId="0" xfId="0" applyFont="1" applyFill="1" applyAlignment="1">
      <alignment horizontal="center" vertical="center"/>
    </xf>
    <xf numFmtId="49" fontId="3" fillId="7" borderId="5" xfId="2" applyNumberFormat="1" applyFont="1" applyFill="1" applyBorder="1" applyAlignment="1">
      <alignment horizontal="center" vertical="center" wrapText="1"/>
    </xf>
    <xf numFmtId="49" fontId="7" fillId="6" borderId="4" xfId="2" applyNumberFormat="1" applyFont="1" applyFill="1" applyBorder="1" applyAlignment="1">
      <alignment horizontal="center" vertical="center" wrapText="1"/>
    </xf>
    <xf numFmtId="49" fontId="7" fillId="6" borderId="14" xfId="2" applyNumberFormat="1" applyFont="1" applyFill="1" applyBorder="1" applyAlignment="1">
      <alignment horizontal="center" vertical="center" wrapText="1"/>
    </xf>
    <xf numFmtId="3" fontId="7" fillId="6" borderId="4" xfId="2" applyNumberFormat="1" applyFont="1" applyFill="1" applyBorder="1" applyAlignment="1">
      <alignment horizontal="center" vertical="center" wrapText="1"/>
    </xf>
    <xf numFmtId="0" fontId="7" fillId="6" borderId="4" xfId="2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49" fontId="7" fillId="6" borderId="21" xfId="2" applyNumberFormat="1" applyFont="1" applyFill="1" applyBorder="1" applyAlignment="1">
      <alignment horizontal="center" vertical="center" wrapText="1"/>
    </xf>
    <xf numFmtId="3" fontId="7" fillId="6" borderId="21" xfId="2" applyNumberFormat="1" applyFont="1" applyFill="1" applyBorder="1" applyAlignment="1">
      <alignment horizontal="center" vertical="center" wrapText="1"/>
    </xf>
    <xf numFmtId="0" fontId="7" fillId="6" borderId="21" xfId="2" applyNumberFormat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21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3" fontId="9" fillId="0" borderId="6" xfId="2" applyNumberFormat="1" applyFont="1" applyFill="1" applyBorder="1" applyAlignment="1">
      <alignment horizontal="center" vertical="center" wrapText="1"/>
    </xf>
    <xf numFmtId="3" fontId="9" fillId="0" borderId="7" xfId="2" applyNumberFormat="1" applyFont="1" applyFill="1" applyBorder="1" applyAlignment="1">
      <alignment horizontal="center" vertical="center" wrapText="1"/>
    </xf>
    <xf numFmtId="3" fontId="9" fillId="0" borderId="15" xfId="2" applyNumberFormat="1" applyFont="1" applyFill="1" applyBorder="1" applyAlignment="1">
      <alignment horizontal="center" vertical="center" wrapText="1"/>
    </xf>
    <xf numFmtId="3" fontId="9" fillId="0" borderId="16" xfId="2" applyNumberFormat="1" applyFont="1" applyFill="1" applyBorder="1" applyAlignment="1">
      <alignment horizontal="center" vertical="center" wrapText="1"/>
    </xf>
    <xf numFmtId="10" fontId="9" fillId="0" borderId="4" xfId="2" applyNumberFormat="1" applyFont="1" applyFill="1" applyBorder="1" applyAlignment="1">
      <alignment horizontal="center" vertical="center" wrapText="1"/>
    </xf>
    <xf numFmtId="10" fontId="9" fillId="0" borderId="5" xfId="2" applyNumberFormat="1" applyFont="1" applyFill="1" applyBorder="1" applyAlignment="1">
      <alignment horizontal="center" vertical="center" wrapText="1"/>
    </xf>
    <xf numFmtId="4" fontId="9" fillId="0" borderId="5" xfId="2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/>
    </xf>
    <xf numFmtId="4" fontId="9" fillId="0" borderId="4" xfId="2" applyNumberFormat="1" applyFont="1" applyFill="1" applyBorder="1" applyAlignment="1">
      <alignment horizontal="center" vertical="center" wrapText="1"/>
    </xf>
    <xf numFmtId="165" fontId="9" fillId="0" borderId="4" xfId="0" applyNumberFormat="1" applyFont="1" applyFill="1" applyBorder="1" applyAlignment="1">
      <alignment horizontal="center" vertical="center"/>
    </xf>
    <xf numFmtId="49" fontId="7" fillId="0" borderId="5" xfId="2" applyNumberFormat="1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>
      <alignment horizontal="center" vertical="center" wrapText="1"/>
    </xf>
    <xf numFmtId="49" fontId="7" fillId="2" borderId="5" xfId="2" applyNumberFormat="1" applyFont="1" applyFill="1" applyBorder="1" applyAlignment="1">
      <alignment vertical="center" wrapText="1"/>
    </xf>
    <xf numFmtId="3" fontId="7" fillId="2" borderId="5" xfId="2" applyNumberFormat="1" applyFont="1" applyFill="1" applyBorder="1" applyAlignment="1">
      <alignment horizontal="center" vertical="center" wrapText="1"/>
    </xf>
    <xf numFmtId="0" fontId="7" fillId="2" borderId="5" xfId="2" applyNumberFormat="1" applyFont="1" applyFill="1" applyBorder="1" applyAlignment="1">
      <alignment horizontal="center" vertical="center" wrapText="1"/>
    </xf>
    <xf numFmtId="4" fontId="7" fillId="2" borderId="5" xfId="2" applyNumberFormat="1" applyFont="1" applyFill="1" applyBorder="1" applyAlignment="1">
      <alignment horizontal="center" vertical="center" wrapText="1"/>
    </xf>
    <xf numFmtId="3" fontId="7" fillId="2" borderId="6" xfId="2" applyNumberFormat="1" applyFont="1" applyFill="1" applyBorder="1" applyAlignment="1">
      <alignment horizontal="center" vertical="center" wrapText="1"/>
    </xf>
    <xf numFmtId="3" fontId="7" fillId="2" borderId="7" xfId="2" applyNumberFormat="1" applyFont="1" applyFill="1" applyBorder="1" applyAlignment="1">
      <alignment horizontal="center" vertical="center" wrapText="1"/>
    </xf>
    <xf numFmtId="10" fontId="7" fillId="2" borderId="5" xfId="2" applyNumberFormat="1" applyFont="1" applyFill="1" applyBorder="1" applyAlignment="1">
      <alignment horizontal="center" vertical="center" wrapText="1"/>
    </xf>
    <xf numFmtId="164" fontId="7" fillId="2" borderId="11" xfId="2" applyNumberFormat="1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166" fontId="9" fillId="0" borderId="26" xfId="2" applyNumberFormat="1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49" fontId="9" fillId="0" borderId="5" xfId="2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7" fillId="6" borderId="4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0" xfId="2" applyNumberFormat="1" applyFont="1" applyFill="1" applyBorder="1" applyAlignment="1">
      <alignment horizontal="center" vertical="center" wrapText="1"/>
    </xf>
    <xf numFmtId="164" fontId="9" fillId="0" borderId="6" xfId="2" applyNumberFormat="1" applyFont="1" applyFill="1" applyBorder="1" applyAlignment="1">
      <alignment horizontal="center" vertical="center" wrapText="1"/>
    </xf>
    <xf numFmtId="164" fontId="9" fillId="0" borderId="7" xfId="2" applyNumberFormat="1" applyFont="1" applyFill="1" applyBorder="1" applyAlignment="1">
      <alignment horizontal="center" vertical="center" wrapText="1"/>
    </xf>
    <xf numFmtId="164" fontId="9" fillId="0" borderId="5" xfId="2" applyNumberFormat="1" applyFont="1" applyFill="1" applyBorder="1" applyAlignment="1">
      <alignment horizontal="center" vertical="center" wrapText="1"/>
    </xf>
    <xf numFmtId="10" fontId="9" fillId="0" borderId="11" xfId="2" applyNumberFormat="1" applyFont="1" applyFill="1" applyBorder="1" applyAlignment="1">
      <alignment horizontal="center" vertical="center" wrapText="1"/>
    </xf>
    <xf numFmtId="10" fontId="9" fillId="0" borderId="14" xfId="2" applyNumberFormat="1" applyFont="1" applyFill="1" applyBorder="1" applyAlignment="1">
      <alignment horizontal="center" vertical="center" wrapText="1"/>
    </xf>
    <xf numFmtId="4" fontId="9" fillId="0" borderId="5" xfId="2" applyNumberFormat="1" applyFont="1" applyFill="1" applyBorder="1" applyAlignment="1">
      <alignment horizontal="center" vertical="center" wrapText="1"/>
    </xf>
    <xf numFmtId="4" fontId="9" fillId="0" borderId="11" xfId="2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/>
    </xf>
    <xf numFmtId="165" fontId="9" fillId="0" borderId="1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166" fontId="9" fillId="0" borderId="5" xfId="2" applyNumberFormat="1" applyFont="1" applyFill="1" applyBorder="1" applyAlignment="1">
      <alignment horizontal="center" vertical="center" wrapText="1"/>
    </xf>
    <xf numFmtId="166" fontId="9" fillId="0" borderId="11" xfId="2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7" fillId="0" borderId="11" xfId="2" applyNumberFormat="1" applyFont="1" applyFill="1" applyBorder="1" applyAlignment="1">
      <alignment horizontal="center" vertical="center" wrapText="1"/>
    </xf>
    <xf numFmtId="49" fontId="7" fillId="0" borderId="4" xfId="2" applyNumberFormat="1" applyFont="1" applyFill="1" applyBorder="1" applyAlignment="1">
      <alignment horizontal="center" vertical="center" wrapText="1"/>
    </xf>
    <xf numFmtId="165" fontId="9" fillId="0" borderId="14" xfId="0" applyNumberFormat="1" applyFont="1" applyFill="1" applyBorder="1" applyAlignment="1">
      <alignment horizontal="center" vertical="center"/>
    </xf>
    <xf numFmtId="49" fontId="7" fillId="0" borderId="5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>
      <alignment horizontal="center" vertical="center" wrapText="1"/>
    </xf>
    <xf numFmtId="3" fontId="9" fillId="0" borderId="11" xfId="2" applyNumberFormat="1" applyFont="1" applyFill="1" applyBorder="1" applyAlignment="1">
      <alignment horizontal="center" vertical="center" wrapText="1"/>
    </xf>
    <xf numFmtId="4" fontId="7" fillId="0" borderId="5" xfId="2" applyNumberFormat="1" applyFont="1" applyFill="1" applyBorder="1" applyAlignment="1">
      <alignment horizontal="center" vertical="center" wrapText="1"/>
    </xf>
    <xf numFmtId="4" fontId="7" fillId="0" borderId="11" xfId="2" applyNumberFormat="1" applyFont="1" applyFill="1" applyBorder="1" applyAlignment="1">
      <alignment horizontal="center" vertical="center" wrapText="1"/>
    </xf>
    <xf numFmtId="3" fontId="9" fillId="0" borderId="14" xfId="2" applyNumberFormat="1" applyFont="1" applyFill="1" applyBorder="1" applyAlignment="1">
      <alignment horizontal="center" vertical="center" wrapText="1"/>
    </xf>
    <xf numFmtId="10" fontId="9" fillId="0" borderId="5" xfId="2" applyNumberFormat="1" applyFont="1" applyFill="1" applyBorder="1" applyAlignment="1">
      <alignment horizontal="center" vertical="center" wrapText="1"/>
    </xf>
    <xf numFmtId="0" fontId="7" fillId="6" borderId="23" xfId="2" applyNumberFormat="1" applyFont="1" applyFill="1" applyBorder="1" applyAlignment="1">
      <alignment horizontal="center" vertical="center" wrapText="1"/>
    </xf>
    <xf numFmtId="0" fontId="7" fillId="6" borderId="24" xfId="2" applyNumberFormat="1" applyFont="1" applyFill="1" applyBorder="1" applyAlignment="1">
      <alignment horizontal="center" vertical="center" wrapText="1"/>
    </xf>
    <xf numFmtId="0" fontId="7" fillId="6" borderId="25" xfId="2" applyNumberFormat="1" applyFont="1" applyFill="1" applyBorder="1" applyAlignment="1">
      <alignment horizontal="center" vertical="center" wrapText="1"/>
    </xf>
    <xf numFmtId="3" fontId="7" fillId="7" borderId="6" xfId="2" applyNumberFormat="1" applyFont="1" applyFill="1" applyBorder="1" applyAlignment="1">
      <alignment horizontal="center" vertical="center" wrapText="1"/>
    </xf>
    <xf numFmtId="3" fontId="7" fillId="7" borderId="7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166" fontId="9" fillId="0" borderId="17" xfId="2" applyNumberFormat="1" applyFont="1" applyFill="1" applyBorder="1" applyAlignment="1">
      <alignment horizontal="center" vertical="center" wrapText="1"/>
    </xf>
    <xf numFmtId="166" fontId="9" fillId="0" borderId="18" xfId="2" applyNumberFormat="1" applyFont="1" applyFill="1" applyBorder="1" applyAlignment="1">
      <alignment horizontal="center" vertical="center" wrapText="1"/>
    </xf>
    <xf numFmtId="166" fontId="9" fillId="0" borderId="19" xfId="2" applyNumberFormat="1" applyFont="1" applyFill="1" applyBorder="1" applyAlignment="1">
      <alignment horizontal="center" vertical="center" wrapText="1"/>
    </xf>
    <xf numFmtId="3" fontId="9" fillId="0" borderId="6" xfId="2" applyNumberFormat="1" applyFont="1" applyFill="1" applyBorder="1" applyAlignment="1">
      <alignment horizontal="center" vertical="center" wrapText="1"/>
    </xf>
    <xf numFmtId="3" fontId="9" fillId="0" borderId="7" xfId="2" applyNumberFormat="1" applyFont="1" applyFill="1" applyBorder="1" applyAlignment="1">
      <alignment horizontal="center" vertical="center" wrapText="1"/>
    </xf>
    <xf numFmtId="3" fontId="7" fillId="4" borderId="6" xfId="2" applyNumberFormat="1" applyFont="1" applyFill="1" applyBorder="1" applyAlignment="1">
      <alignment horizontal="center" vertical="center" wrapText="1"/>
    </xf>
    <xf numFmtId="3" fontId="7" fillId="4" borderId="7" xfId="2" applyNumberFormat="1" applyFont="1" applyFill="1" applyBorder="1" applyAlignment="1">
      <alignment horizontal="center" vertical="center" wrapText="1"/>
    </xf>
    <xf numFmtId="3" fontId="9" fillId="0" borderId="9" xfId="2" applyNumberFormat="1" applyFont="1" applyFill="1" applyBorder="1" applyAlignment="1">
      <alignment horizontal="center" vertical="center" wrapText="1"/>
    </xf>
    <xf numFmtId="3" fontId="9" fillId="0" borderId="10" xfId="2" applyNumberFormat="1" applyFont="1" applyFill="1" applyBorder="1" applyAlignment="1">
      <alignment horizontal="center" vertical="center" wrapText="1"/>
    </xf>
    <xf numFmtId="3" fontId="9" fillId="0" borderId="12" xfId="2" applyNumberFormat="1" applyFont="1" applyFill="1" applyBorder="1" applyAlignment="1">
      <alignment horizontal="center" vertical="center" wrapText="1"/>
    </xf>
    <xf numFmtId="3" fontId="9" fillId="0" borderId="13" xfId="2" applyNumberFormat="1" applyFont="1" applyFill="1" applyBorder="1" applyAlignment="1">
      <alignment horizontal="center" vertical="center" wrapText="1"/>
    </xf>
    <xf numFmtId="3" fontId="9" fillId="0" borderId="15" xfId="2" applyNumberFormat="1" applyFont="1" applyFill="1" applyBorder="1" applyAlignment="1">
      <alignment horizontal="center" vertical="center" wrapText="1"/>
    </xf>
    <xf numFmtId="3" fontId="9" fillId="0" borderId="16" xfId="2" applyNumberFormat="1" applyFont="1" applyFill="1" applyBorder="1" applyAlignment="1">
      <alignment horizontal="center" vertical="center" wrapText="1"/>
    </xf>
    <xf numFmtId="10" fontId="9" fillId="0" borderId="4" xfId="2" applyNumberFormat="1" applyFont="1" applyFill="1" applyBorder="1" applyAlignment="1">
      <alignment horizontal="center" vertical="center" wrapText="1"/>
    </xf>
    <xf numFmtId="4" fontId="9" fillId="0" borderId="14" xfId="2" applyNumberFormat="1" applyFont="1" applyFill="1" applyBorder="1" applyAlignment="1">
      <alignment horizontal="center" vertical="center" wrapText="1"/>
    </xf>
    <xf numFmtId="4" fontId="9" fillId="0" borderId="4" xfId="2" applyNumberFormat="1" applyFont="1" applyFill="1" applyBorder="1" applyAlignment="1">
      <alignment horizontal="center" vertical="center" wrapText="1"/>
    </xf>
    <xf numFmtId="165" fontId="9" fillId="0" borderId="4" xfId="0" applyNumberFormat="1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7" fillId="6" borderId="5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7" fillId="3" borderId="21" xfId="2" applyNumberFormat="1" applyFont="1" applyFill="1" applyBorder="1" applyAlignment="1">
      <alignment horizontal="center" vertical="center" wrapText="1"/>
    </xf>
    <xf numFmtId="49" fontId="7" fillId="3" borderId="14" xfId="2" applyNumberFormat="1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0" fontId="7" fillId="3" borderId="21" xfId="2" applyFont="1" applyFill="1" applyBorder="1" applyAlignment="1">
      <alignment horizontal="center" vertical="center" wrapText="1"/>
    </xf>
    <xf numFmtId="0" fontId="7" fillId="3" borderId="14" xfId="2" applyFont="1" applyFill="1" applyBorder="1" applyAlignment="1">
      <alignment horizontal="center" vertical="center" wrapText="1"/>
    </xf>
    <xf numFmtId="3" fontId="7" fillId="3" borderId="4" xfId="2" applyNumberFormat="1" applyFont="1" applyFill="1" applyBorder="1" applyAlignment="1">
      <alignment horizontal="center" vertical="center" wrapText="1"/>
    </xf>
    <xf numFmtId="3" fontId="7" fillId="3" borderId="5" xfId="2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7" fillId="0" borderId="14" xfId="2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Процентный" xfId="1" builtinId="5"/>
  </cellStyles>
  <dxfs count="0"/>
  <tableStyles count="0" defaultTableStyle="TableStyleMedium9" defaultPivotStyle="PivotStyleLight16"/>
  <colors>
    <mruColors>
      <color rgb="FFE5E0EC"/>
      <color rgb="FFE6B9B8"/>
      <color rgb="FFF2DDDC"/>
      <color rgb="FFCCFF99"/>
      <color rgb="FFD7E4BC"/>
      <color rgb="FFFAFEC2"/>
      <color rgb="FFCDDFFB"/>
      <color rgb="FFFBEECD"/>
      <color rgb="FFF4D4EC"/>
      <color rgb="FF8DB4E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&#1054;&#1050;&#1057;&#1055;%20-/&#1044;&#1083;&#1103;%20&#1089;&#1072;&#1081;&#1090;&#1072;/2017%20&#1075;&#1086;&#1076;/&#1055;&#1088;&#1086;&#1075;&#1088;&#1072;&#1084;&#1084;&#1072;%20&#1101;&#1085;&#1077;&#1088;&#1075;&#1086;&#1089;&#1073;&#1077;&#1088;&#1077;&#1078;&#1077;&#1085;&#1080;&#1103;%20&#1085;&#1072;%202014%20&#1075;&#1075;%20&#1076;&#1083;&#1103;%20&#1089;&#1072;&#1081;&#1090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ля сайта 2013"/>
      <sheetName val="Для сайта 2014"/>
      <sheetName val="2014г."/>
      <sheetName val="2015г."/>
      <sheetName val="2016г."/>
      <sheetName val="2017г."/>
      <sheetName val="Для ССК"/>
      <sheetName val="Лист1"/>
      <sheetName val="Для ПТ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3"/>
  <sheetViews>
    <sheetView tabSelected="1" view="pageBreakPreview" topLeftCell="A28" zoomScale="64" zoomScaleNormal="70" zoomScaleSheetLayoutView="64" workbookViewId="0">
      <selection activeCell="X48" sqref="X48"/>
    </sheetView>
  </sheetViews>
  <sheetFormatPr defaultRowHeight="12.75"/>
  <cols>
    <col min="1" max="1" width="8.7109375" style="1" customWidth="1"/>
    <col min="2" max="2" width="77" style="1" customWidth="1"/>
    <col min="3" max="3" width="15.5703125" style="1" hidden="1" customWidth="1"/>
    <col min="4" max="4" width="13.85546875" style="2" hidden="1" customWidth="1"/>
    <col min="5" max="5" width="18" style="1" hidden="1" customWidth="1"/>
    <col min="6" max="6" width="22" style="1" hidden="1" customWidth="1"/>
    <col min="7" max="7" width="11.85546875" style="1" hidden="1" customWidth="1"/>
    <col min="8" max="8" width="10.5703125" style="1" hidden="1" customWidth="1"/>
    <col min="9" max="9" width="18.42578125" style="1" hidden="1" customWidth="1"/>
    <col min="10" max="10" width="20.7109375" style="1" hidden="1" customWidth="1"/>
    <col min="11" max="11" width="15.85546875" style="37" hidden="1" customWidth="1"/>
    <col min="12" max="12" width="15.85546875" style="1" hidden="1" customWidth="1"/>
    <col min="13" max="13" width="13.28515625" style="1" hidden="1" customWidth="1"/>
    <col min="14" max="16" width="0" style="1" hidden="1" customWidth="1"/>
    <col min="17" max="17" width="23.42578125" style="1" hidden="1" customWidth="1"/>
    <col min="18" max="18" width="13.5703125" style="1" hidden="1" customWidth="1"/>
    <col min="19" max="19" width="41" style="1" customWidth="1"/>
    <col min="20" max="20" width="48.28515625" style="1" customWidth="1"/>
    <col min="21" max="21" width="38.42578125" style="1" customWidth="1"/>
    <col min="22" max="16384" width="9.140625" style="1"/>
  </cols>
  <sheetData>
    <row r="1" spans="1:21" ht="30" customHeight="1">
      <c r="B1" s="44"/>
      <c r="K1" s="3"/>
      <c r="M1" s="3"/>
    </row>
    <row r="2" spans="1:21" ht="30" customHeight="1">
      <c r="A2" s="203" t="s">
        <v>103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</row>
    <row r="3" spans="1:21" ht="30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  <c r="M3" s="6"/>
    </row>
    <row r="4" spans="1:21" s="7" customFormat="1" ht="30" customHeight="1" thickBot="1">
      <c r="A4" s="140" t="s">
        <v>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2"/>
    </row>
    <row r="5" spans="1:21" ht="20.100000000000001" customHeight="1">
      <c r="A5" s="204" t="s">
        <v>1</v>
      </c>
      <c r="B5" s="207" t="s">
        <v>2</v>
      </c>
      <c r="C5" s="199" t="s">
        <v>3</v>
      </c>
      <c r="D5" s="209" t="s">
        <v>4</v>
      </c>
      <c r="E5" s="199" t="s">
        <v>5</v>
      </c>
      <c r="F5" s="199" t="s">
        <v>6</v>
      </c>
      <c r="G5" s="199" t="s">
        <v>7</v>
      </c>
      <c r="H5" s="199"/>
      <c r="I5" s="199"/>
      <c r="J5" s="199" t="s">
        <v>8</v>
      </c>
      <c r="K5" s="197" t="s">
        <v>9</v>
      </c>
      <c r="L5" s="199" t="s">
        <v>10</v>
      </c>
      <c r="M5" s="199" t="s">
        <v>11</v>
      </c>
      <c r="N5" s="78"/>
      <c r="O5" s="78"/>
      <c r="P5" s="78"/>
      <c r="Q5" s="78"/>
      <c r="R5" s="78"/>
      <c r="S5" s="199" t="s">
        <v>12</v>
      </c>
      <c r="T5" s="201" t="s">
        <v>13</v>
      </c>
      <c r="U5" s="199" t="s">
        <v>14</v>
      </c>
    </row>
    <row r="6" spans="1:21" ht="20.100000000000001" customHeight="1">
      <c r="A6" s="205"/>
      <c r="B6" s="208"/>
      <c r="C6" s="200"/>
      <c r="D6" s="210"/>
      <c r="E6" s="200"/>
      <c r="F6" s="200"/>
      <c r="G6" s="200"/>
      <c r="H6" s="200"/>
      <c r="I6" s="200"/>
      <c r="J6" s="200"/>
      <c r="K6" s="198"/>
      <c r="L6" s="200"/>
      <c r="M6" s="200"/>
      <c r="N6" s="78"/>
      <c r="O6" s="78"/>
      <c r="P6" s="78"/>
      <c r="Q6" s="78"/>
      <c r="R6" s="78"/>
      <c r="S6" s="200"/>
      <c r="T6" s="202"/>
      <c r="U6" s="200"/>
    </row>
    <row r="7" spans="1:21" ht="20.100000000000001" customHeight="1">
      <c r="A7" s="205"/>
      <c r="B7" s="208"/>
      <c r="C7" s="200"/>
      <c r="D7" s="210"/>
      <c r="E7" s="200"/>
      <c r="F7" s="200"/>
      <c r="G7" s="200"/>
      <c r="H7" s="200"/>
      <c r="I7" s="200"/>
      <c r="J7" s="200"/>
      <c r="K7" s="198"/>
      <c r="L7" s="200"/>
      <c r="M7" s="200"/>
      <c r="N7" s="78"/>
      <c r="O7" s="78"/>
      <c r="P7" s="78"/>
      <c r="Q7" s="78"/>
      <c r="R7" s="78"/>
      <c r="S7" s="200"/>
      <c r="T7" s="202"/>
      <c r="U7" s="200"/>
    </row>
    <row r="8" spans="1:21" ht="42.75" customHeight="1">
      <c r="A8" s="206"/>
      <c r="B8" s="199"/>
      <c r="C8" s="200"/>
      <c r="D8" s="210"/>
      <c r="E8" s="200"/>
      <c r="F8" s="200"/>
      <c r="G8" s="195" t="s">
        <v>15</v>
      </c>
      <c r="H8" s="196"/>
      <c r="I8" s="79" t="s">
        <v>16</v>
      </c>
      <c r="J8" s="200"/>
      <c r="K8" s="198"/>
      <c r="L8" s="200"/>
      <c r="M8" s="200"/>
      <c r="N8" s="78"/>
      <c r="O8" s="78"/>
      <c r="P8" s="78"/>
      <c r="Q8" s="78"/>
      <c r="R8" s="78"/>
      <c r="S8" s="200"/>
      <c r="T8" s="202"/>
      <c r="U8" s="200"/>
    </row>
    <row r="9" spans="1:21" s="8" customFormat="1" ht="38.1" customHeight="1">
      <c r="A9" s="80">
        <v>1</v>
      </c>
      <c r="B9" s="92" t="s">
        <v>17</v>
      </c>
      <c r="C9" s="82"/>
      <c r="D9" s="83"/>
      <c r="E9" s="84"/>
      <c r="F9" s="85" t="e">
        <f>#REF!+#REF!+#REF!+F10+F11+#REF!+F12+#REF!+#REF!</f>
        <v>#REF!</v>
      </c>
      <c r="G9" s="183" t="e">
        <f>#REF!+#REF!+#REF!+G10+G11+#REF!+G12+#REF!+#REF!</f>
        <v>#REF!</v>
      </c>
      <c r="H9" s="184"/>
      <c r="I9" s="86" t="e">
        <f>#REF!+#REF!+#REF!+I10+I11+#REF!+I12+#REF!+#REF!</f>
        <v>#REF!</v>
      </c>
      <c r="J9" s="85" t="e">
        <f>#REF!+#REF!+#REF!+J10+J11+#REF!+J12+#REF!+#REF!</f>
        <v>#REF!</v>
      </c>
      <c r="K9" s="87"/>
      <c r="L9" s="88"/>
      <c r="M9" s="85" t="e">
        <f>#REF!+#REF!+#REF!+M10+M11+#REF!+M12+#REF!+#REF!</f>
        <v>#REF!</v>
      </c>
      <c r="N9" s="89"/>
      <c r="O9" s="89"/>
      <c r="P9" s="89"/>
      <c r="Q9" s="89"/>
      <c r="R9" s="89"/>
      <c r="S9" s="90"/>
      <c r="T9" s="90"/>
      <c r="U9" s="90"/>
    </row>
    <row r="10" spans="1:21" ht="119.25" customHeight="1">
      <c r="A10" s="125" t="s">
        <v>18</v>
      </c>
      <c r="B10" s="72" t="s">
        <v>24</v>
      </c>
      <c r="C10" s="43" t="s">
        <v>19</v>
      </c>
      <c r="D10" s="49"/>
      <c r="E10" s="46"/>
      <c r="F10" s="46">
        <v>770480.2</v>
      </c>
      <c r="G10" s="185" t="e">
        <f>M10*$Q$12</f>
        <v>#REF!</v>
      </c>
      <c r="H10" s="186"/>
      <c r="I10" s="53" t="e">
        <f>G10/#REF!</f>
        <v>#REF!</v>
      </c>
      <c r="J10" s="50" t="e">
        <f>G10*(#REF!+$Q$13)</f>
        <v>#REF!</v>
      </c>
      <c r="K10" s="55" t="e">
        <f t="shared" ref="K10:K12" si="0">F10/J10</f>
        <v>#REF!</v>
      </c>
      <c r="L10" s="48" t="s">
        <v>25</v>
      </c>
      <c r="M10" s="50">
        <v>5.0000000000000001E-3</v>
      </c>
      <c r="N10" s="22"/>
      <c r="O10" s="22"/>
      <c r="P10" s="22"/>
      <c r="Q10" s="67" t="e">
        <f>#REF!*R10</f>
        <v>#REF!</v>
      </c>
      <c r="R10" s="68">
        <v>0.219</v>
      </c>
      <c r="S10" s="30" t="s">
        <v>26</v>
      </c>
      <c r="T10" s="30" t="s">
        <v>27</v>
      </c>
      <c r="U10" s="30" t="s">
        <v>20</v>
      </c>
    </row>
    <row r="11" spans="1:21" ht="59.25" customHeight="1" thickBot="1">
      <c r="A11" s="125" t="s">
        <v>21</v>
      </c>
      <c r="B11" s="72" t="s">
        <v>28</v>
      </c>
      <c r="C11" s="43" t="s">
        <v>29</v>
      </c>
      <c r="D11" s="46">
        <v>57.19</v>
      </c>
      <c r="E11" s="46">
        <v>392814.97</v>
      </c>
      <c r="F11" s="46">
        <v>16954404.760000002</v>
      </c>
      <c r="G11" s="181" t="e">
        <f>M11*$Q$12</f>
        <v>#REF!</v>
      </c>
      <c r="H11" s="182"/>
      <c r="I11" s="52" t="e">
        <f>G11/#REF!</f>
        <v>#REF!</v>
      </c>
      <c r="J11" s="46" t="e">
        <f>G11*(#REF!+$Q$13)</f>
        <v>#REF!</v>
      </c>
      <c r="K11" s="54" t="e">
        <f t="shared" si="0"/>
        <v>#REF!</v>
      </c>
      <c r="L11" s="43" t="s">
        <v>22</v>
      </c>
      <c r="M11" s="56">
        <v>5.0000000000000001E-3</v>
      </c>
      <c r="N11" s="22"/>
      <c r="O11" s="22"/>
      <c r="P11" s="22"/>
      <c r="Q11" s="67" t="e">
        <f>#REF!-#REF!</f>
        <v>#REF!</v>
      </c>
      <c r="R11" s="69"/>
      <c r="S11" s="30" t="s">
        <v>30</v>
      </c>
      <c r="T11" s="30" t="s">
        <v>31</v>
      </c>
      <c r="U11" s="30" t="s">
        <v>20</v>
      </c>
    </row>
    <row r="12" spans="1:21" ht="62.25" customHeight="1" thickBot="1">
      <c r="A12" s="125" t="s">
        <v>23</v>
      </c>
      <c r="B12" s="72" t="s">
        <v>32</v>
      </c>
      <c r="C12" s="42"/>
      <c r="D12" s="49"/>
      <c r="E12" s="46"/>
      <c r="F12" s="46">
        <v>12679765.83</v>
      </c>
      <c r="G12" s="185" t="e">
        <f>M12*$Q$12</f>
        <v>#REF!</v>
      </c>
      <c r="H12" s="186"/>
      <c r="I12" s="53" t="e">
        <f>G12/#REF!</f>
        <v>#REF!</v>
      </c>
      <c r="J12" s="50" t="e">
        <f>G12*(#REF!+$Q$13)</f>
        <v>#REF!</v>
      </c>
      <c r="K12" s="55" t="e">
        <f t="shared" si="0"/>
        <v>#REF!</v>
      </c>
      <c r="L12" s="43" t="s">
        <v>22</v>
      </c>
      <c r="M12" s="56">
        <v>5.0000000000000001E-3</v>
      </c>
      <c r="N12" s="22"/>
      <c r="O12" s="22"/>
      <c r="P12" s="22"/>
      <c r="Q12" s="38" t="e">
        <f>R12*#REF!</f>
        <v>#REF!</v>
      </c>
      <c r="R12" s="39" t="e">
        <f>#REF!-R10</f>
        <v>#REF!</v>
      </c>
      <c r="S12" s="30" t="s">
        <v>33</v>
      </c>
      <c r="T12" s="30" t="s">
        <v>34</v>
      </c>
      <c r="U12" s="30" t="s">
        <v>20</v>
      </c>
    </row>
    <row r="13" spans="1:21" s="8" customFormat="1" ht="38.1" customHeight="1">
      <c r="A13" s="80">
        <v>2</v>
      </c>
      <c r="B13" s="81" t="s">
        <v>35</v>
      </c>
      <c r="C13" s="82"/>
      <c r="D13" s="83"/>
      <c r="E13" s="84"/>
      <c r="F13" s="85" t="e">
        <f>#REF!+#REF!+F14+F18+F19+F21+#REF!+#REF!+#REF!+#REF!</f>
        <v>#REF!</v>
      </c>
      <c r="G13" s="183" t="e">
        <f>#REF!+#REF!+G14+G18+G19+G21+#REF!+#REF!+#REF!+#REF!</f>
        <v>#REF!</v>
      </c>
      <c r="H13" s="184" t="e">
        <f>#REF!+#REF!+H14+H18+H19+H21+#REF!+#REF!+#REF!+#REF!+#REF!+#REF!</f>
        <v>#REF!</v>
      </c>
      <c r="I13" s="86" t="e">
        <f>#REF!+#REF!+I14+I18+I19+I21+#REF!+#REF!+#REF!+#REF!</f>
        <v>#REF!</v>
      </c>
      <c r="J13" s="85" t="e">
        <f>#REF!+#REF!+J14+J18+J19+J21+#REF!+#REF!+#REF!+#REF!</f>
        <v>#REF!</v>
      </c>
      <c r="K13" s="87"/>
      <c r="L13" s="88"/>
      <c r="M13" s="85" t="e">
        <f>#REF!+#REF!+M14+M18+M19+M21+#REF!+#REF!+#REF!+#REF!</f>
        <v>#REF!</v>
      </c>
      <c r="N13" s="89"/>
      <c r="O13" s="89"/>
      <c r="P13" s="89"/>
      <c r="Q13" s="89">
        <v>1.7</v>
      </c>
      <c r="R13" s="89"/>
      <c r="S13" s="90"/>
      <c r="T13" s="90"/>
      <c r="U13" s="90"/>
    </row>
    <row r="14" spans="1:21" ht="56.25">
      <c r="A14" s="45" t="s">
        <v>36</v>
      </c>
      <c r="B14" s="72" t="s">
        <v>108</v>
      </c>
      <c r="C14" s="43" t="s">
        <v>19</v>
      </c>
      <c r="D14" s="49"/>
      <c r="E14" s="46"/>
      <c r="F14" s="46">
        <v>37261047.439999998</v>
      </c>
      <c r="G14" s="185">
        <v>363137</v>
      </c>
      <c r="H14" s="186"/>
      <c r="I14" s="149" t="e">
        <f>G14/#REF!</f>
        <v>#REF!</v>
      </c>
      <c r="J14" s="152" t="e">
        <f>G14*(#REF!+$Q$13)</f>
        <v>#REF!</v>
      </c>
      <c r="K14" s="154" t="e">
        <f>F14/J14</f>
        <v>#REF!</v>
      </c>
      <c r="L14" s="164" t="s">
        <v>37</v>
      </c>
      <c r="M14" s="178">
        <v>0.13</v>
      </c>
      <c r="N14" s="22"/>
      <c r="O14" s="22"/>
      <c r="P14" s="22"/>
      <c r="Q14" s="22"/>
      <c r="R14" s="22"/>
      <c r="S14" s="30" t="s">
        <v>110</v>
      </c>
      <c r="T14" s="30" t="s">
        <v>38</v>
      </c>
      <c r="U14" s="30" t="s">
        <v>20</v>
      </c>
    </row>
    <row r="15" spans="1:21" ht="19.5" hidden="1" customHeight="1">
      <c r="A15" s="59" t="s">
        <v>39</v>
      </c>
      <c r="B15" s="73" t="s">
        <v>40</v>
      </c>
      <c r="C15" s="43" t="s">
        <v>19</v>
      </c>
      <c r="D15" s="49">
        <v>239376</v>
      </c>
      <c r="E15" s="46">
        <v>107.96</v>
      </c>
      <c r="F15" s="46">
        <f>D15*E15</f>
        <v>25843032.959999997</v>
      </c>
      <c r="G15" s="187"/>
      <c r="H15" s="188"/>
      <c r="I15" s="150"/>
      <c r="J15" s="192"/>
      <c r="K15" s="162"/>
      <c r="L15" s="165"/>
      <c r="M15" s="179"/>
      <c r="N15" s="22"/>
      <c r="O15" s="22"/>
      <c r="P15" s="22"/>
      <c r="Q15" s="22"/>
      <c r="R15" s="22"/>
      <c r="S15" s="30"/>
      <c r="T15" s="30" t="s">
        <v>38</v>
      </c>
      <c r="U15" s="30" t="s">
        <v>20</v>
      </c>
    </row>
    <row r="16" spans="1:21" ht="19.5" hidden="1" customHeight="1">
      <c r="A16" s="59" t="s">
        <v>41</v>
      </c>
      <c r="B16" s="73" t="s">
        <v>42</v>
      </c>
      <c r="C16" s="43" t="s">
        <v>19</v>
      </c>
      <c r="D16" s="49">
        <v>64762</v>
      </c>
      <c r="E16" s="46">
        <v>146.83000000000001</v>
      </c>
      <c r="F16" s="46">
        <f>D16*E16</f>
        <v>9509004.4600000009</v>
      </c>
      <c r="G16" s="189"/>
      <c r="H16" s="190"/>
      <c r="I16" s="191"/>
      <c r="J16" s="193"/>
      <c r="K16" s="194"/>
      <c r="L16" s="177"/>
      <c r="M16" s="180"/>
      <c r="N16" s="22"/>
      <c r="O16" s="22"/>
      <c r="P16" s="22"/>
      <c r="Q16" s="22"/>
      <c r="R16" s="22"/>
      <c r="S16" s="30"/>
      <c r="T16" s="30" t="s">
        <v>38</v>
      </c>
      <c r="U16" s="30" t="s">
        <v>20</v>
      </c>
    </row>
    <row r="17" spans="1:21" ht="63.75" customHeight="1">
      <c r="A17" s="125" t="s">
        <v>43</v>
      </c>
      <c r="B17" s="72" t="s">
        <v>109</v>
      </c>
      <c r="C17" s="43"/>
      <c r="D17" s="126"/>
      <c r="E17" s="121"/>
      <c r="F17" s="121"/>
      <c r="G17" s="117"/>
      <c r="H17" s="118"/>
      <c r="I17" s="119"/>
      <c r="J17" s="123"/>
      <c r="K17" s="124"/>
      <c r="L17" s="114"/>
      <c r="M17" s="137"/>
      <c r="N17" s="22"/>
      <c r="O17" s="22"/>
      <c r="P17" s="22"/>
      <c r="Q17" s="22"/>
      <c r="R17" s="22"/>
      <c r="S17" s="138" t="s">
        <v>109</v>
      </c>
      <c r="T17" s="30" t="s">
        <v>113</v>
      </c>
      <c r="U17" s="30" t="s">
        <v>20</v>
      </c>
    </row>
    <row r="18" spans="1:21" ht="116.25" customHeight="1">
      <c r="A18" s="125" t="s">
        <v>44</v>
      </c>
      <c r="B18" s="72" t="s">
        <v>111</v>
      </c>
      <c r="C18" s="43" t="s">
        <v>19</v>
      </c>
      <c r="D18" s="49">
        <v>61</v>
      </c>
      <c r="E18" s="46">
        <v>2194</v>
      </c>
      <c r="F18" s="46">
        <v>141061.04</v>
      </c>
      <c r="G18" s="181">
        <v>26105</v>
      </c>
      <c r="H18" s="182"/>
      <c r="I18" s="52" t="e">
        <f>G18/#REF!</f>
        <v>#REF!</v>
      </c>
      <c r="J18" s="46" t="e">
        <f>G18*(#REF!+$Q$13)</f>
        <v>#REF!</v>
      </c>
      <c r="K18" s="54" t="e">
        <f>F18/J18</f>
        <v>#REF!</v>
      </c>
      <c r="L18" s="43" t="s">
        <v>37</v>
      </c>
      <c r="M18" s="10">
        <v>0.05</v>
      </c>
      <c r="N18" s="22"/>
      <c r="O18" s="22"/>
      <c r="P18" s="22"/>
      <c r="Q18" s="22"/>
      <c r="R18" s="22"/>
      <c r="S18" s="30" t="s">
        <v>138</v>
      </c>
      <c r="T18" s="30" t="s">
        <v>112</v>
      </c>
      <c r="U18" s="30" t="s">
        <v>20</v>
      </c>
    </row>
    <row r="19" spans="1:21" ht="65.25" customHeight="1">
      <c r="A19" s="125" t="s">
        <v>128</v>
      </c>
      <c r="B19" s="72" t="s">
        <v>45</v>
      </c>
      <c r="C19" s="43" t="s">
        <v>19</v>
      </c>
      <c r="D19" s="49">
        <v>29332</v>
      </c>
      <c r="E19" s="46">
        <v>372.91</v>
      </c>
      <c r="F19" s="46">
        <v>11528858.710000001</v>
      </c>
      <c r="G19" s="181">
        <v>345519</v>
      </c>
      <c r="H19" s="182"/>
      <c r="I19" s="52" t="e">
        <f>G19/#REF!</f>
        <v>#REF!</v>
      </c>
      <c r="J19" s="46" t="e">
        <f>G19*(#REF!+$Q$13)</f>
        <v>#REF!</v>
      </c>
      <c r="K19" s="54" t="e">
        <f>F19/J19</f>
        <v>#REF!</v>
      </c>
      <c r="L19" s="43" t="s">
        <v>37</v>
      </c>
      <c r="M19" s="10">
        <v>0.17</v>
      </c>
      <c r="N19" s="22"/>
      <c r="O19" s="22"/>
      <c r="P19" s="22"/>
      <c r="Q19" s="22"/>
      <c r="R19" s="22"/>
      <c r="S19" s="30" t="s">
        <v>139</v>
      </c>
      <c r="T19" s="30" t="s">
        <v>38</v>
      </c>
      <c r="U19" s="30" t="s">
        <v>20</v>
      </c>
    </row>
    <row r="20" spans="1:21" ht="65.25" customHeight="1">
      <c r="A20" s="125" t="s">
        <v>102</v>
      </c>
      <c r="B20" s="72" t="s">
        <v>114</v>
      </c>
      <c r="C20" s="43"/>
      <c r="D20" s="126"/>
      <c r="E20" s="121"/>
      <c r="F20" s="121"/>
      <c r="G20" s="115"/>
      <c r="H20" s="116"/>
      <c r="I20" s="120"/>
      <c r="J20" s="121"/>
      <c r="K20" s="122"/>
      <c r="L20" s="43"/>
      <c r="M20" s="10"/>
      <c r="N20" s="22"/>
      <c r="O20" s="22"/>
      <c r="P20" s="22"/>
      <c r="Q20" s="22"/>
      <c r="R20" s="22"/>
      <c r="S20" s="30" t="s">
        <v>115</v>
      </c>
      <c r="T20" s="30" t="s">
        <v>116</v>
      </c>
      <c r="U20" s="30" t="s">
        <v>20</v>
      </c>
    </row>
    <row r="21" spans="1:21" ht="42.75" customHeight="1">
      <c r="A21" s="125" t="s">
        <v>129</v>
      </c>
      <c r="B21" s="72" t="s">
        <v>46</v>
      </c>
      <c r="C21" s="43" t="s">
        <v>19</v>
      </c>
      <c r="D21" s="49">
        <v>7980</v>
      </c>
      <c r="E21" s="46">
        <v>115.47</v>
      </c>
      <c r="F21" s="46">
        <v>991655.44</v>
      </c>
      <c r="G21" s="146" t="e">
        <f>M21*$Q$12</f>
        <v>#REF!</v>
      </c>
      <c r="H21" s="147"/>
      <c r="I21" s="52" t="e">
        <f>G21/#REF!</f>
        <v>#REF!</v>
      </c>
      <c r="J21" s="46" t="e">
        <f>G21*(#REF!+$Q$13)</f>
        <v>#REF!</v>
      </c>
      <c r="K21" s="54" t="e">
        <f>F21/J21</f>
        <v>#REF!</v>
      </c>
      <c r="L21" s="43" t="s">
        <v>37</v>
      </c>
      <c r="M21" s="10">
        <v>0.01</v>
      </c>
      <c r="N21" s="22"/>
      <c r="O21" s="22"/>
      <c r="P21" s="22"/>
      <c r="Q21" s="22"/>
      <c r="R21" s="22"/>
      <c r="S21" s="30" t="s">
        <v>47</v>
      </c>
      <c r="T21" s="30" t="s">
        <v>48</v>
      </c>
      <c r="U21" s="30" t="s">
        <v>20</v>
      </c>
    </row>
    <row r="22" spans="1:21" ht="114.75" hidden="1" customHeight="1">
      <c r="A22" s="47"/>
      <c r="B22" s="74"/>
      <c r="C22" s="43" t="s">
        <v>19</v>
      </c>
      <c r="D22" s="49"/>
      <c r="E22" s="46"/>
      <c r="F22" s="46">
        <f>D22*E22</f>
        <v>0</v>
      </c>
      <c r="G22" s="146" t="e">
        <f>M22*$Q$12</f>
        <v>#REF!</v>
      </c>
      <c r="H22" s="147"/>
      <c r="I22" s="52" t="e">
        <f>G22/#REF!</f>
        <v>#REF!</v>
      </c>
      <c r="J22" s="46"/>
      <c r="K22" s="54" t="e">
        <f>F22/J22</f>
        <v>#DIV/0!</v>
      </c>
      <c r="L22" s="58"/>
      <c r="M22" s="56"/>
      <c r="N22" s="22"/>
      <c r="O22" s="22"/>
      <c r="P22" s="22"/>
      <c r="Q22" s="22"/>
      <c r="R22" s="22"/>
      <c r="S22" s="9"/>
      <c r="T22" s="9"/>
      <c r="U22" s="30" t="s">
        <v>20</v>
      </c>
    </row>
    <row r="23" spans="1:21" ht="37.5" hidden="1" customHeight="1">
      <c r="A23" s="59" t="s">
        <v>49</v>
      </c>
      <c r="B23" s="72" t="s">
        <v>50</v>
      </c>
      <c r="C23" s="43" t="s">
        <v>19</v>
      </c>
      <c r="D23" s="49">
        <v>26</v>
      </c>
      <c r="E23" s="46">
        <v>74200.73</v>
      </c>
      <c r="F23" s="46">
        <f>D23*E23</f>
        <v>1929218.98</v>
      </c>
      <c r="G23" s="148"/>
      <c r="H23" s="148"/>
      <c r="I23" s="171"/>
      <c r="J23" s="151"/>
      <c r="K23" s="153"/>
      <c r="L23" s="159"/>
      <c r="M23" s="157"/>
      <c r="N23" s="11"/>
      <c r="O23" s="11"/>
      <c r="P23" s="11"/>
      <c r="Q23" s="11"/>
      <c r="R23" s="11"/>
      <c r="S23" s="30"/>
      <c r="T23" s="9"/>
      <c r="U23" s="30" t="s">
        <v>20</v>
      </c>
    </row>
    <row r="24" spans="1:21" ht="36.75" hidden="1" customHeight="1">
      <c r="A24" s="59" t="s">
        <v>51</v>
      </c>
      <c r="B24" s="72" t="s">
        <v>52</v>
      </c>
      <c r="C24" s="43" t="s">
        <v>19</v>
      </c>
      <c r="D24" s="49">
        <v>53</v>
      </c>
      <c r="E24" s="46">
        <v>32953.379999999997</v>
      </c>
      <c r="F24" s="46">
        <f>D24*E24</f>
        <v>1746529.14</v>
      </c>
      <c r="G24" s="148"/>
      <c r="H24" s="148"/>
      <c r="I24" s="171"/>
      <c r="J24" s="151"/>
      <c r="K24" s="153"/>
      <c r="L24" s="159"/>
      <c r="M24" s="157"/>
      <c r="N24" s="11"/>
      <c r="O24" s="11"/>
      <c r="P24" s="11"/>
      <c r="Q24" s="11"/>
      <c r="R24" s="11"/>
      <c r="S24" s="30"/>
      <c r="T24" s="9"/>
      <c r="U24" s="30" t="s">
        <v>20</v>
      </c>
    </row>
    <row r="25" spans="1:21" ht="71.25" customHeight="1">
      <c r="A25" s="125" t="s">
        <v>130</v>
      </c>
      <c r="B25" s="72" t="s">
        <v>104</v>
      </c>
      <c r="C25" s="43"/>
      <c r="D25" s="126"/>
      <c r="E25" s="121"/>
      <c r="F25" s="121"/>
      <c r="G25" s="148"/>
      <c r="H25" s="148"/>
      <c r="I25" s="171"/>
      <c r="J25" s="151"/>
      <c r="K25" s="153"/>
      <c r="L25" s="159"/>
      <c r="M25" s="157"/>
      <c r="N25" s="11"/>
      <c r="O25" s="11"/>
      <c r="P25" s="11"/>
      <c r="Q25" s="11"/>
      <c r="R25" s="11"/>
      <c r="S25" s="30" t="s">
        <v>121</v>
      </c>
      <c r="T25" s="9" t="s">
        <v>120</v>
      </c>
      <c r="U25" s="30" t="s">
        <v>20</v>
      </c>
    </row>
    <row r="26" spans="1:21" ht="81" customHeight="1">
      <c r="A26" s="125" t="s">
        <v>131</v>
      </c>
      <c r="B26" s="72" t="s">
        <v>117</v>
      </c>
      <c r="C26" s="43"/>
      <c r="D26" s="126"/>
      <c r="E26" s="121"/>
      <c r="F26" s="121"/>
      <c r="G26" s="148"/>
      <c r="H26" s="148"/>
      <c r="I26" s="171"/>
      <c r="J26" s="151"/>
      <c r="K26" s="153"/>
      <c r="L26" s="159"/>
      <c r="M26" s="157"/>
      <c r="N26" s="11"/>
      <c r="O26" s="11"/>
      <c r="P26" s="11"/>
      <c r="Q26" s="11"/>
      <c r="R26" s="11"/>
      <c r="S26" s="43" t="s">
        <v>122</v>
      </c>
      <c r="T26" s="30" t="s">
        <v>123</v>
      </c>
      <c r="U26" s="30" t="s">
        <v>20</v>
      </c>
    </row>
    <row r="27" spans="1:21" ht="84.75" customHeight="1">
      <c r="A27" s="125" t="s">
        <v>132</v>
      </c>
      <c r="B27" s="72" t="s">
        <v>118</v>
      </c>
      <c r="C27" s="43"/>
      <c r="D27" s="126"/>
      <c r="E27" s="121"/>
      <c r="F27" s="121"/>
      <c r="G27" s="148"/>
      <c r="H27" s="148"/>
      <c r="I27" s="171"/>
      <c r="J27" s="151"/>
      <c r="K27" s="153"/>
      <c r="L27" s="159"/>
      <c r="M27" s="157"/>
      <c r="N27" s="11"/>
      <c r="O27" s="11"/>
      <c r="P27" s="11"/>
      <c r="Q27" s="11"/>
      <c r="R27" s="11"/>
      <c r="S27" s="43" t="s">
        <v>122</v>
      </c>
      <c r="T27" s="30" t="s">
        <v>123</v>
      </c>
      <c r="U27" s="9" t="s">
        <v>126</v>
      </c>
    </row>
    <row r="28" spans="1:21" ht="135.75" customHeight="1">
      <c r="A28" s="125" t="s">
        <v>133</v>
      </c>
      <c r="B28" s="72" t="s">
        <v>119</v>
      </c>
      <c r="C28" s="43"/>
      <c r="D28" s="126"/>
      <c r="E28" s="121"/>
      <c r="F28" s="121"/>
      <c r="G28" s="148"/>
      <c r="H28" s="148"/>
      <c r="I28" s="171"/>
      <c r="J28" s="151"/>
      <c r="K28" s="153"/>
      <c r="L28" s="159"/>
      <c r="M28" s="157"/>
      <c r="N28" s="11"/>
      <c r="O28" s="11"/>
      <c r="P28" s="11"/>
      <c r="Q28" s="11"/>
      <c r="R28" s="11"/>
      <c r="S28" s="30" t="s">
        <v>125</v>
      </c>
      <c r="T28" s="9" t="s">
        <v>124</v>
      </c>
      <c r="U28" s="9" t="s">
        <v>126</v>
      </c>
    </row>
    <row r="29" spans="1:21" ht="78.75" customHeight="1">
      <c r="A29" s="125" t="s">
        <v>134</v>
      </c>
      <c r="B29" s="72" t="s">
        <v>92</v>
      </c>
      <c r="C29" s="43"/>
      <c r="D29" s="49"/>
      <c r="E29" s="46"/>
      <c r="F29" s="46"/>
      <c r="G29" s="148"/>
      <c r="H29" s="148"/>
      <c r="I29" s="171"/>
      <c r="J29" s="151"/>
      <c r="K29" s="153"/>
      <c r="L29" s="159"/>
      <c r="M29" s="157"/>
      <c r="N29" s="11"/>
      <c r="O29" s="11"/>
      <c r="P29" s="11"/>
      <c r="Q29" s="11"/>
      <c r="R29" s="11"/>
      <c r="S29" s="30" t="s">
        <v>127</v>
      </c>
      <c r="T29" s="30" t="s">
        <v>94</v>
      </c>
      <c r="U29" s="9" t="s">
        <v>126</v>
      </c>
    </row>
    <row r="30" spans="1:21" ht="20.25" customHeight="1" thickBot="1">
      <c r="A30" s="12"/>
      <c r="B30" s="13"/>
      <c r="C30" s="14"/>
      <c r="D30" s="15"/>
      <c r="E30" s="16"/>
      <c r="F30" s="16"/>
      <c r="G30" s="17"/>
      <c r="H30" s="17"/>
      <c r="I30" s="18"/>
      <c r="J30" s="16"/>
      <c r="K30" s="19"/>
      <c r="L30" s="20"/>
      <c r="M30" s="21"/>
      <c r="N30" s="22"/>
      <c r="O30" s="22"/>
      <c r="P30" s="22"/>
      <c r="Q30" s="22"/>
      <c r="R30" s="22"/>
      <c r="S30" s="23"/>
      <c r="T30" s="24"/>
      <c r="U30" s="24"/>
    </row>
    <row r="31" spans="1:21" s="25" customFormat="1" ht="30" customHeight="1" thickBot="1">
      <c r="A31" s="140" t="s">
        <v>97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2"/>
    </row>
    <row r="32" spans="1:21" s="8" customFormat="1" ht="87.75" customHeight="1">
      <c r="A32" s="109" t="s">
        <v>1</v>
      </c>
      <c r="B32" s="109" t="s">
        <v>2</v>
      </c>
      <c r="C32" s="109" t="s">
        <v>3</v>
      </c>
      <c r="D32" s="110" t="s">
        <v>4</v>
      </c>
      <c r="E32" s="111" t="s">
        <v>5</v>
      </c>
      <c r="F32" s="111" t="s">
        <v>6</v>
      </c>
      <c r="G32" s="172" t="s">
        <v>53</v>
      </c>
      <c r="H32" s="173"/>
      <c r="I32" s="173"/>
      <c r="J32" s="174"/>
      <c r="K32" s="112" t="s">
        <v>9</v>
      </c>
      <c r="L32" s="111" t="s">
        <v>10</v>
      </c>
      <c r="M32" s="113" t="s">
        <v>11</v>
      </c>
      <c r="N32" s="91"/>
      <c r="O32" s="91"/>
      <c r="P32" s="91"/>
      <c r="Q32" s="91"/>
      <c r="R32" s="91"/>
      <c r="S32" s="109" t="s">
        <v>54</v>
      </c>
      <c r="T32" s="109" t="s">
        <v>13</v>
      </c>
      <c r="U32" s="109" t="s">
        <v>14</v>
      </c>
    </row>
    <row r="33" spans="1:21" s="8" customFormat="1" ht="38.1" customHeight="1">
      <c r="A33" s="93">
        <v>3</v>
      </c>
      <c r="B33" s="92" t="s">
        <v>55</v>
      </c>
      <c r="C33" s="94"/>
      <c r="D33" s="95"/>
      <c r="E33" s="96"/>
      <c r="F33" s="97"/>
      <c r="G33" s="175"/>
      <c r="H33" s="176"/>
      <c r="I33" s="98"/>
      <c r="J33" s="97"/>
      <c r="K33" s="99"/>
      <c r="L33" s="100"/>
      <c r="M33" s="97"/>
      <c r="N33" s="101"/>
      <c r="O33" s="101"/>
      <c r="P33" s="101"/>
      <c r="Q33" s="101"/>
      <c r="R33" s="101"/>
      <c r="S33" s="102"/>
      <c r="T33" s="102"/>
      <c r="U33" s="102"/>
    </row>
    <row r="34" spans="1:21" s="136" customFormat="1" ht="26.25" customHeight="1">
      <c r="A34" s="160" t="s">
        <v>135</v>
      </c>
      <c r="B34" s="76" t="s">
        <v>105</v>
      </c>
      <c r="C34" s="127"/>
      <c r="D34" s="128"/>
      <c r="E34" s="129"/>
      <c r="F34" s="130"/>
      <c r="G34" s="131"/>
      <c r="H34" s="132"/>
      <c r="I34" s="133"/>
      <c r="J34" s="130"/>
      <c r="K34" s="134"/>
      <c r="L34" s="135"/>
      <c r="M34" s="130"/>
      <c r="S34" s="215" t="s">
        <v>136</v>
      </c>
      <c r="T34" s="211" t="s">
        <v>137</v>
      </c>
      <c r="U34" s="211" t="s">
        <v>20</v>
      </c>
    </row>
    <row r="35" spans="1:21" s="136" customFormat="1" ht="30" customHeight="1">
      <c r="A35" s="214"/>
      <c r="B35" s="75" t="s">
        <v>106</v>
      </c>
      <c r="C35" s="127"/>
      <c r="D35" s="128"/>
      <c r="E35" s="129"/>
      <c r="F35" s="130"/>
      <c r="G35" s="131"/>
      <c r="H35" s="132"/>
      <c r="I35" s="133"/>
      <c r="J35" s="130"/>
      <c r="K35" s="134"/>
      <c r="L35" s="135"/>
      <c r="M35" s="130"/>
      <c r="S35" s="216"/>
      <c r="T35" s="212"/>
      <c r="U35" s="212"/>
    </row>
    <row r="36" spans="1:21" s="136" customFormat="1" ht="29.25" customHeight="1">
      <c r="A36" s="161"/>
      <c r="B36" s="75" t="s">
        <v>107</v>
      </c>
      <c r="C36" s="127"/>
      <c r="D36" s="128"/>
      <c r="E36" s="129"/>
      <c r="F36" s="130"/>
      <c r="G36" s="131"/>
      <c r="H36" s="132"/>
      <c r="I36" s="133"/>
      <c r="J36" s="130"/>
      <c r="K36" s="134"/>
      <c r="L36" s="135"/>
      <c r="M36" s="130"/>
      <c r="S36" s="217"/>
      <c r="T36" s="213"/>
      <c r="U36" s="213"/>
    </row>
    <row r="37" spans="1:21" s="8" customFormat="1" ht="21.75" customHeight="1">
      <c r="A37" s="160" t="s">
        <v>57</v>
      </c>
      <c r="B37" s="76" t="s">
        <v>58</v>
      </c>
      <c r="C37" s="26"/>
      <c r="D37" s="49"/>
      <c r="E37" s="28"/>
      <c r="F37" s="51" t="e">
        <f>#REF!+#REF!+F38</f>
        <v>#REF!</v>
      </c>
      <c r="G37" s="51" t="e">
        <f>#REF!+#REF!</f>
        <v>#REF!</v>
      </c>
      <c r="H37" s="52" t="s">
        <v>59</v>
      </c>
      <c r="I37" s="52"/>
      <c r="J37" s="51" t="e">
        <f>#REF!+#REF!</f>
        <v>#REF!</v>
      </c>
      <c r="K37" s="154" t="e">
        <f t="shared" ref="K37:K39" si="1">F37/J37</f>
        <v>#REF!</v>
      </c>
      <c r="L37" s="155" t="s">
        <v>56</v>
      </c>
      <c r="M37" s="29"/>
      <c r="N37" s="70"/>
      <c r="O37" s="70"/>
      <c r="P37" s="70"/>
      <c r="Q37" s="70"/>
      <c r="R37" s="70"/>
      <c r="S37" s="9"/>
      <c r="T37" s="211" t="s">
        <v>61</v>
      </c>
      <c r="U37" s="211" t="s">
        <v>20</v>
      </c>
    </row>
    <row r="38" spans="1:21" s="8" customFormat="1" ht="107.25" customHeight="1">
      <c r="A38" s="161"/>
      <c r="B38" s="75" t="s">
        <v>60</v>
      </c>
      <c r="C38" s="26"/>
      <c r="D38" s="49"/>
      <c r="E38" s="28"/>
      <c r="F38" s="46">
        <v>2135.61</v>
      </c>
      <c r="G38" s="51"/>
      <c r="H38" s="52"/>
      <c r="I38" s="52"/>
      <c r="J38" s="51"/>
      <c r="K38" s="162"/>
      <c r="L38" s="156"/>
      <c r="M38" s="29"/>
      <c r="N38" s="70"/>
      <c r="O38" s="70"/>
      <c r="P38" s="70"/>
      <c r="Q38" s="70"/>
      <c r="R38" s="70"/>
      <c r="S38" s="30" t="s">
        <v>95</v>
      </c>
      <c r="T38" s="213"/>
      <c r="U38" s="213"/>
    </row>
    <row r="39" spans="1:21" s="8" customFormat="1" ht="18.75">
      <c r="A39" s="160" t="s">
        <v>62</v>
      </c>
      <c r="B39" s="76" t="s">
        <v>63</v>
      </c>
      <c r="C39" s="26"/>
      <c r="D39" s="49"/>
      <c r="E39" s="28"/>
      <c r="F39" s="51" t="e">
        <f>F40+#REF!</f>
        <v>#REF!</v>
      </c>
      <c r="G39" s="31"/>
      <c r="H39" s="52" t="s">
        <v>64</v>
      </c>
      <c r="I39" s="52"/>
      <c r="J39" s="51" t="e">
        <f>J40+J41+#REF!</f>
        <v>#REF!</v>
      </c>
      <c r="K39" s="154" t="e">
        <f t="shared" si="1"/>
        <v>#REF!</v>
      </c>
      <c r="L39" s="155" t="s">
        <v>56</v>
      </c>
      <c r="M39" s="32"/>
      <c r="N39" s="70"/>
      <c r="O39" s="70"/>
      <c r="P39" s="70"/>
      <c r="Q39" s="70"/>
      <c r="R39" s="70"/>
      <c r="S39" s="9"/>
      <c r="T39" s="211" t="s">
        <v>66</v>
      </c>
      <c r="U39" s="211" t="s">
        <v>20</v>
      </c>
    </row>
    <row r="40" spans="1:21" ht="61.5" customHeight="1">
      <c r="A40" s="161"/>
      <c r="B40" s="75" t="s">
        <v>60</v>
      </c>
      <c r="C40" s="43" t="s">
        <v>19</v>
      </c>
      <c r="D40" s="49">
        <v>159</v>
      </c>
      <c r="E40" s="46">
        <v>291.87</v>
      </c>
      <c r="F40" s="46">
        <v>48913.33</v>
      </c>
      <c r="G40" s="49">
        <v>6000</v>
      </c>
      <c r="H40" s="52" t="s">
        <v>64</v>
      </c>
      <c r="I40" s="52"/>
      <c r="J40" s="46">
        <v>168</v>
      </c>
      <c r="K40" s="162"/>
      <c r="L40" s="156"/>
      <c r="M40" s="56"/>
      <c r="N40" s="22"/>
      <c r="O40" s="22"/>
      <c r="P40" s="22"/>
      <c r="Q40" s="22"/>
      <c r="R40" s="22"/>
      <c r="S40" s="9" t="s">
        <v>65</v>
      </c>
      <c r="T40" s="213"/>
      <c r="U40" s="213"/>
    </row>
    <row r="41" spans="1:21" ht="37.5" hidden="1" customHeight="1">
      <c r="A41" s="59" t="s">
        <v>67</v>
      </c>
      <c r="B41" s="75" t="s">
        <v>68</v>
      </c>
      <c r="C41" s="43" t="s">
        <v>19</v>
      </c>
      <c r="D41" s="49">
        <v>12</v>
      </c>
      <c r="E41" s="46">
        <v>2.33</v>
      </c>
      <c r="F41" s="46">
        <f>D41*E41</f>
        <v>27.96</v>
      </c>
      <c r="G41" s="49">
        <v>1000</v>
      </c>
      <c r="H41" s="52" t="s">
        <v>64</v>
      </c>
      <c r="I41" s="52"/>
      <c r="J41" s="46">
        <v>28</v>
      </c>
      <c r="K41" s="162"/>
      <c r="L41" s="156"/>
      <c r="M41" s="56"/>
      <c r="N41" s="22"/>
      <c r="O41" s="22"/>
      <c r="P41" s="22"/>
      <c r="Q41" s="22"/>
      <c r="R41" s="22"/>
      <c r="S41" s="9" t="s">
        <v>69</v>
      </c>
      <c r="T41" s="9" t="s">
        <v>70</v>
      </c>
      <c r="U41" s="9"/>
    </row>
    <row r="42" spans="1:21" ht="21.75" customHeight="1">
      <c r="A42" s="163" t="s">
        <v>71</v>
      </c>
      <c r="B42" s="76" t="s">
        <v>72</v>
      </c>
      <c r="C42" s="164" t="s">
        <v>19</v>
      </c>
      <c r="D42" s="166">
        <v>2</v>
      </c>
      <c r="E42" s="151">
        <v>1888</v>
      </c>
      <c r="F42" s="168">
        <v>3965.15</v>
      </c>
      <c r="G42" s="167">
        <v>500</v>
      </c>
      <c r="H42" s="171" t="s">
        <v>73</v>
      </c>
      <c r="I42" s="149"/>
      <c r="J42" s="151">
        <v>1972.36</v>
      </c>
      <c r="K42" s="153">
        <f>F42/J42</f>
        <v>2.0103581496278573</v>
      </c>
      <c r="L42" s="155" t="s">
        <v>56</v>
      </c>
      <c r="M42" s="157"/>
      <c r="N42" s="22"/>
      <c r="O42" s="22"/>
      <c r="P42" s="22"/>
      <c r="Q42" s="22"/>
      <c r="R42" s="22"/>
      <c r="S42" s="27"/>
      <c r="T42" s="211" t="s">
        <v>76</v>
      </c>
      <c r="U42" s="211" t="s">
        <v>20</v>
      </c>
    </row>
    <row r="43" spans="1:21" ht="53.25" customHeight="1">
      <c r="A43" s="160"/>
      <c r="B43" s="77" t="s">
        <v>74</v>
      </c>
      <c r="C43" s="165"/>
      <c r="D43" s="167"/>
      <c r="E43" s="152"/>
      <c r="F43" s="169">
        <f>D43*E43</f>
        <v>0</v>
      </c>
      <c r="G43" s="170"/>
      <c r="H43" s="149"/>
      <c r="I43" s="150"/>
      <c r="J43" s="152"/>
      <c r="K43" s="154"/>
      <c r="L43" s="156"/>
      <c r="M43" s="158"/>
      <c r="N43" s="22"/>
      <c r="O43" s="22"/>
      <c r="P43" s="22"/>
      <c r="Q43" s="22"/>
      <c r="R43" s="22"/>
      <c r="S43" s="40" t="s">
        <v>75</v>
      </c>
      <c r="T43" s="213"/>
      <c r="U43" s="213"/>
    </row>
    <row r="44" spans="1:21" s="8" customFormat="1" ht="21.75" customHeight="1">
      <c r="A44" s="65" t="s">
        <v>99</v>
      </c>
      <c r="B44" s="76" t="s">
        <v>77</v>
      </c>
      <c r="C44" s="26"/>
      <c r="D44" s="49"/>
      <c r="E44" s="28"/>
      <c r="F44" s="51" t="e">
        <f>F45+F48+#REF!</f>
        <v>#REF!</v>
      </c>
      <c r="G44" s="31"/>
      <c r="H44" s="52" t="s">
        <v>64</v>
      </c>
      <c r="I44" s="52"/>
      <c r="J44" s="51" t="e">
        <f>J45+J48+#REF!+#REF!</f>
        <v>#REF!</v>
      </c>
      <c r="K44" s="153" t="e">
        <f>F44/J44</f>
        <v>#REF!</v>
      </c>
      <c r="L44" s="159" t="s">
        <v>78</v>
      </c>
      <c r="M44" s="32"/>
      <c r="N44" s="33"/>
      <c r="O44" s="33"/>
      <c r="P44" s="33"/>
      <c r="Q44" s="33"/>
      <c r="R44" s="33"/>
      <c r="S44" s="9"/>
      <c r="T44" s="211" t="s">
        <v>80</v>
      </c>
      <c r="U44" s="211" t="s">
        <v>20</v>
      </c>
    </row>
    <row r="45" spans="1:21" ht="59.25" customHeight="1">
      <c r="A45" s="139" t="s">
        <v>100</v>
      </c>
      <c r="B45" s="75" t="s">
        <v>79</v>
      </c>
      <c r="C45" s="43" t="s">
        <v>19</v>
      </c>
      <c r="D45" s="49">
        <f>D46+D47</f>
        <v>108</v>
      </c>
      <c r="E45" s="28"/>
      <c r="F45" s="46">
        <v>979023.85</v>
      </c>
      <c r="G45" s="49"/>
      <c r="H45" s="52" t="s">
        <v>64</v>
      </c>
      <c r="I45" s="52"/>
      <c r="J45" s="46">
        <f>J46+J47</f>
        <v>1534900</v>
      </c>
      <c r="K45" s="153"/>
      <c r="L45" s="159"/>
      <c r="M45" s="56"/>
      <c r="N45" s="11"/>
      <c r="O45" s="11"/>
      <c r="P45" s="11"/>
      <c r="Q45" s="11"/>
      <c r="R45" s="11"/>
      <c r="S45" s="9" t="s">
        <v>96</v>
      </c>
      <c r="T45" s="212"/>
      <c r="U45" s="212"/>
    </row>
    <row r="46" spans="1:21" ht="18.75" hidden="1" customHeight="1">
      <c r="A46" s="139"/>
      <c r="B46" s="75" t="s">
        <v>81</v>
      </c>
      <c r="C46" s="43" t="s">
        <v>19</v>
      </c>
      <c r="D46" s="49">
        <v>71</v>
      </c>
      <c r="E46" s="28">
        <v>8888.89</v>
      </c>
      <c r="F46" s="46">
        <v>631111.06999999995</v>
      </c>
      <c r="G46" s="49">
        <v>34300</v>
      </c>
      <c r="H46" s="52" t="s">
        <v>64</v>
      </c>
      <c r="I46" s="52"/>
      <c r="J46" s="46">
        <v>1131900</v>
      </c>
      <c r="K46" s="153"/>
      <c r="L46" s="159"/>
      <c r="M46" s="56"/>
      <c r="N46" s="11"/>
      <c r="O46" s="11"/>
      <c r="P46" s="11"/>
      <c r="Q46" s="11"/>
      <c r="R46" s="11"/>
      <c r="S46" s="9"/>
      <c r="T46" s="212"/>
      <c r="U46" s="212"/>
    </row>
    <row r="47" spans="1:21" ht="19.5" hidden="1" customHeight="1">
      <c r="A47" s="139"/>
      <c r="B47" s="75" t="s">
        <v>82</v>
      </c>
      <c r="C47" s="43" t="s">
        <v>19</v>
      </c>
      <c r="D47" s="49">
        <v>37</v>
      </c>
      <c r="E47" s="28">
        <v>8888.89</v>
      </c>
      <c r="F47" s="46">
        <f>D47*E47</f>
        <v>328888.93</v>
      </c>
      <c r="G47" s="49">
        <v>13000</v>
      </c>
      <c r="H47" s="52" t="s">
        <v>64</v>
      </c>
      <c r="I47" s="52"/>
      <c r="J47" s="46">
        <v>403000</v>
      </c>
      <c r="K47" s="153"/>
      <c r="L47" s="159"/>
      <c r="M47" s="34"/>
      <c r="N47" s="11"/>
      <c r="O47" s="11"/>
      <c r="P47" s="11"/>
      <c r="Q47" s="11"/>
      <c r="R47" s="11"/>
      <c r="S47" s="9"/>
      <c r="T47" s="212"/>
      <c r="U47" s="212"/>
    </row>
    <row r="48" spans="1:21" ht="45.75" customHeight="1">
      <c r="A48" s="60" t="s">
        <v>101</v>
      </c>
      <c r="B48" s="75" t="s">
        <v>83</v>
      </c>
      <c r="C48" s="43" t="s">
        <v>19</v>
      </c>
      <c r="D48" s="49">
        <v>33</v>
      </c>
      <c r="E48" s="28">
        <v>26969.7</v>
      </c>
      <c r="F48" s="46">
        <v>1043460</v>
      </c>
      <c r="G48" s="49">
        <v>2380</v>
      </c>
      <c r="H48" s="52" t="s">
        <v>64</v>
      </c>
      <c r="I48" s="52"/>
      <c r="J48" s="46">
        <v>76160</v>
      </c>
      <c r="K48" s="153"/>
      <c r="L48" s="159"/>
      <c r="M48" s="56"/>
      <c r="N48" s="11"/>
      <c r="O48" s="11"/>
      <c r="P48" s="11"/>
      <c r="Q48" s="11"/>
      <c r="R48" s="11"/>
      <c r="S48" s="9" t="s">
        <v>83</v>
      </c>
      <c r="T48" s="213"/>
      <c r="U48" s="213"/>
    </row>
    <row r="49" spans="1:21" ht="19.5" thickBot="1">
      <c r="A49" s="35"/>
      <c r="B49" s="36"/>
      <c r="C49" s="36"/>
      <c r="D49" s="15"/>
      <c r="E49" s="16"/>
      <c r="F49" s="16"/>
      <c r="G49" s="15"/>
      <c r="H49" s="15"/>
      <c r="I49" s="18"/>
      <c r="J49" s="16"/>
      <c r="K49" s="19"/>
      <c r="L49" s="20"/>
      <c r="M49" s="21"/>
      <c r="N49" s="22"/>
      <c r="O49" s="22"/>
      <c r="P49" s="22"/>
      <c r="Q49" s="22"/>
      <c r="R49" s="22"/>
      <c r="S49" s="22"/>
      <c r="T49" s="22"/>
      <c r="U49" s="22"/>
    </row>
    <row r="50" spans="1:21" s="25" customFormat="1" ht="30" customHeight="1" thickBot="1">
      <c r="A50" s="140" t="s">
        <v>84</v>
      </c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2"/>
    </row>
    <row r="51" spans="1:21" ht="77.25" customHeight="1">
      <c r="A51" s="103" t="s">
        <v>1</v>
      </c>
      <c r="B51" s="103" t="s">
        <v>2</v>
      </c>
      <c r="C51" s="104" t="s">
        <v>3</v>
      </c>
      <c r="D51" s="105" t="s">
        <v>4</v>
      </c>
      <c r="E51" s="106" t="s">
        <v>5</v>
      </c>
      <c r="F51" s="106" t="s">
        <v>6</v>
      </c>
      <c r="G51" s="143" t="s">
        <v>7</v>
      </c>
      <c r="H51" s="143"/>
      <c r="I51" s="143"/>
      <c r="J51" s="143" t="s">
        <v>8</v>
      </c>
      <c r="K51" s="107" t="s">
        <v>9</v>
      </c>
      <c r="L51" s="106" t="s">
        <v>10</v>
      </c>
      <c r="M51" s="108" t="s">
        <v>11</v>
      </c>
      <c r="N51" s="91"/>
      <c r="O51" s="91"/>
      <c r="P51" s="91"/>
      <c r="Q51" s="91"/>
      <c r="R51" s="91"/>
      <c r="S51" s="103" t="s">
        <v>85</v>
      </c>
      <c r="T51" s="103" t="s">
        <v>13</v>
      </c>
      <c r="U51" s="103" t="s">
        <v>14</v>
      </c>
    </row>
    <row r="52" spans="1:21" ht="45.75" customHeight="1">
      <c r="A52" s="45" t="s">
        <v>86</v>
      </c>
      <c r="B52" s="72" t="s">
        <v>98</v>
      </c>
      <c r="C52" s="42"/>
      <c r="D52" s="49"/>
      <c r="E52" s="46"/>
      <c r="F52" s="46">
        <v>100002.61</v>
      </c>
      <c r="G52" s="144" t="e">
        <f>M52*$Q$12</f>
        <v>#REF!</v>
      </c>
      <c r="H52" s="145"/>
      <c r="I52" s="53" t="e">
        <f>G52/#REF!</f>
        <v>#REF!</v>
      </c>
      <c r="J52" s="50" t="e">
        <f>G52*(#REF!+$Q$13)</f>
        <v>#REF!</v>
      </c>
      <c r="K52" s="55" t="e">
        <f>F52/J52</f>
        <v>#REF!</v>
      </c>
      <c r="L52" s="41" t="s">
        <v>37</v>
      </c>
      <c r="M52" s="57"/>
      <c r="N52" s="22"/>
      <c r="O52" s="22"/>
      <c r="P52" s="22"/>
      <c r="Q52" s="22"/>
      <c r="R52" s="22"/>
      <c r="S52" s="40" t="s">
        <v>93</v>
      </c>
      <c r="T52" s="40" t="s">
        <v>87</v>
      </c>
      <c r="U52" s="40" t="s">
        <v>20</v>
      </c>
    </row>
    <row r="53" spans="1:21" ht="45.75" customHeight="1">
      <c r="A53" s="65" t="s">
        <v>88</v>
      </c>
      <c r="B53" s="42" t="s">
        <v>89</v>
      </c>
      <c r="C53" s="43" t="s">
        <v>19</v>
      </c>
      <c r="D53" s="66">
        <v>23</v>
      </c>
      <c r="E53" s="63">
        <v>3300</v>
      </c>
      <c r="F53" s="63">
        <v>79998.600000000006</v>
      </c>
      <c r="G53" s="146" t="e">
        <f>M53*$Q$12</f>
        <v>#REF!</v>
      </c>
      <c r="H53" s="147"/>
      <c r="I53" s="62" t="e">
        <f>G53/#REF!</f>
        <v>#REF!</v>
      </c>
      <c r="J53" s="63" t="e">
        <f>G53*(#REF!+$Q$13)</f>
        <v>#REF!</v>
      </c>
      <c r="K53" s="61" t="e">
        <f>F53/J53</f>
        <v>#REF!</v>
      </c>
      <c r="L53" s="43" t="s">
        <v>37</v>
      </c>
      <c r="M53" s="64"/>
      <c r="N53" s="71"/>
      <c r="O53" s="71"/>
      <c r="P53" s="71"/>
      <c r="Q53" s="71"/>
      <c r="R53" s="71"/>
      <c r="S53" s="9" t="s">
        <v>90</v>
      </c>
      <c r="T53" s="9" t="s">
        <v>91</v>
      </c>
      <c r="U53" s="9" t="s">
        <v>20</v>
      </c>
    </row>
  </sheetData>
  <mergeCells count="78">
    <mergeCell ref="A50:U50"/>
    <mergeCell ref="G53:H53"/>
    <mergeCell ref="L37:L38"/>
    <mergeCell ref="K39:K41"/>
    <mergeCell ref="L39:L41"/>
    <mergeCell ref="A42:A43"/>
    <mergeCell ref="C42:C43"/>
    <mergeCell ref="D42:D43"/>
    <mergeCell ref="E42:E43"/>
    <mergeCell ref="F42:F43"/>
    <mergeCell ref="G42:G43"/>
    <mergeCell ref="H42:H43"/>
    <mergeCell ref="G52:H52"/>
    <mergeCell ref="G22:H22"/>
    <mergeCell ref="J42:J43"/>
    <mergeCell ref="K42:K43"/>
    <mergeCell ref="L42:L43"/>
    <mergeCell ref="M42:M43"/>
    <mergeCell ref="G32:J32"/>
    <mergeCell ref="G33:H33"/>
    <mergeCell ref="A31:U31"/>
    <mergeCell ref="I14:I16"/>
    <mergeCell ref="A4:U4"/>
    <mergeCell ref="A45:A47"/>
    <mergeCell ref="K44:K48"/>
    <mergeCell ref="L44:L48"/>
    <mergeCell ref="J14:J16"/>
    <mergeCell ref="K14:K16"/>
    <mergeCell ref="I42:I43"/>
    <mergeCell ref="I23:I29"/>
    <mergeCell ref="J23:J29"/>
    <mergeCell ref="K23:K29"/>
    <mergeCell ref="L23:L29"/>
    <mergeCell ref="M23:M29"/>
    <mergeCell ref="G18:H18"/>
    <mergeCell ref="G19:H19"/>
    <mergeCell ref="G21:H21"/>
    <mergeCell ref="T5:T8"/>
    <mergeCell ref="G9:H9"/>
    <mergeCell ref="K37:K38"/>
    <mergeCell ref="G51:J51"/>
    <mergeCell ref="L14:L16"/>
    <mergeCell ref="M14:M16"/>
    <mergeCell ref="G12:H12"/>
    <mergeCell ref="G10:H10"/>
    <mergeCell ref="L5:L8"/>
    <mergeCell ref="M5:M8"/>
    <mergeCell ref="G11:H11"/>
    <mergeCell ref="J5:J8"/>
    <mergeCell ref="K5:K8"/>
    <mergeCell ref="G23:H29"/>
    <mergeCell ref="G13:H13"/>
    <mergeCell ref="G14:H16"/>
    <mergeCell ref="A2:U2"/>
    <mergeCell ref="A37:A38"/>
    <mergeCell ref="A39:A40"/>
    <mergeCell ref="U5:U8"/>
    <mergeCell ref="G8:H8"/>
    <mergeCell ref="A5:A8"/>
    <mergeCell ref="B5:B8"/>
    <mergeCell ref="C5:C8"/>
    <mergeCell ref="D5:D8"/>
    <mergeCell ref="E5:E8"/>
    <mergeCell ref="F5:F8"/>
    <mergeCell ref="G5:I7"/>
    <mergeCell ref="A34:A36"/>
    <mergeCell ref="S34:S36"/>
    <mergeCell ref="T34:T36"/>
    <mergeCell ref="S5:S8"/>
    <mergeCell ref="U34:U36"/>
    <mergeCell ref="T37:T38"/>
    <mergeCell ref="T39:T40"/>
    <mergeCell ref="T42:T43"/>
    <mergeCell ref="T44:T48"/>
    <mergeCell ref="U44:U48"/>
    <mergeCell ref="U42:U43"/>
    <mergeCell ref="U39:U40"/>
    <mergeCell ref="U37:U38"/>
  </mergeCells>
  <printOptions horizontalCentered="1"/>
  <pageMargins left="0.27559055118110237" right="0.23622047244094491" top="0.39370078740157483" bottom="0.39370078740157483" header="0.39" footer="0.51181102362204722"/>
  <pageSetup paperSize="9" scale="65" firstPageNumber="0" fitToHeight="2" orientation="landscape" horizontalDpi="300" verticalDpi="300" r:id="rId1"/>
  <rowBreaks count="1" manualBreakCount="1">
    <brk id="36" max="2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 год</vt:lpstr>
      <vt:lpstr>'2020 год'!Область_печати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USNCOMPUTERS</dc:creator>
  <cp:lastModifiedBy>USNCOMPUTERS</cp:lastModifiedBy>
  <cp:lastPrinted>2020-02-28T05:09:36Z</cp:lastPrinted>
  <dcterms:created xsi:type="dcterms:W3CDTF">2014-02-06T07:00:21Z</dcterms:created>
  <dcterms:modified xsi:type="dcterms:W3CDTF">2020-02-28T09:12:59Z</dcterms:modified>
</cp:coreProperties>
</file>